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Z:\Key Documents\Austax\Key Austax Documents\Worksheets\Client Tax Return Worksheets\"/>
    </mc:Choice>
  </mc:AlternateContent>
  <xr:revisionPtr revIDLastSave="0" documentId="13_ncr:1_{27311C1E-CF46-4ED9-BE03-71FDC790BD63}" xr6:coauthVersionLast="47" xr6:coauthVersionMax="47" xr10:uidLastSave="{00000000-0000-0000-0000-000000000000}"/>
  <bookViews>
    <workbookView xWindow="-120" yWindow="-120" windowWidth="29040" windowHeight="15720" xr2:uid="{00000000-000D-0000-FFFF-FFFF00000000}"/>
  </bookViews>
  <sheets>
    <sheet name="Car Expenses Worksheet" sheetId="9" r:id="rId1"/>
    <sheet name="Work Related Expenses Schedule" sheetId="1" r:id="rId2"/>
    <sheet name="Data" sheetId="8" state="hidden" r:id="rId3"/>
  </sheets>
  <externalReferences>
    <externalReference r:id="rId4"/>
    <externalReference r:id="rId5"/>
  </externalReferences>
  <definedNames>
    <definedName name="Accountants" localSheetId="0">[1]Data!$A$12:$A$15</definedName>
    <definedName name="Accountants" localSheetId="2">Data!$A$12:$A$15</definedName>
    <definedName name="Accountants">#REF!</definedName>
    <definedName name="d" localSheetId="0">IF('Car Expenses Worksheet'!Values_Entered,Header_Row+'Car Expenses Worksheet'!Number_of_Payments,Header_Row)</definedName>
    <definedName name="d">IF(Values_Entered,Header_Row+Number_of_Payments,Header_Row)</definedName>
    <definedName name="End_Bal">'[2]Amortization Table'!$I$18:$I$377</definedName>
    <definedName name="Header_Row">ROW('[2]Amortization Table'!$A$17:$IV$17)</definedName>
    <definedName name="Interest_Rate">'[2]Amortization Table'!$D$7</definedName>
    <definedName name="Last_Row" localSheetId="0">IF('Car Expenses Worksheet'!Values_Entered,Header_Row+'Car Expenses Worksheet'!Number_of_Payments,Header_Row)</definedName>
    <definedName name="Last_Row">IF(Values_Entered,Header_Row+Number_of_Payments,Header_Row)</definedName>
    <definedName name="Loan_Amount">'[2]Amortization Table'!$D$6</definedName>
    <definedName name="Loan_Start">'[2]Amortization Table'!$D$10</definedName>
    <definedName name="Loan_Years">'[2]Amortization Table'!$D$8</definedName>
    <definedName name="Medicare" localSheetId="0">[1]Data!$C$12:$C$14</definedName>
    <definedName name="Medicare" localSheetId="2">Data!$C$12:$C$14</definedName>
    <definedName name="Medicare">#REF!</definedName>
    <definedName name="Number_of_Payments" localSheetId="0">MATCH(0.01,End_Bal,-1)+1</definedName>
    <definedName name="Number_of_Payments">MATCH(0.01,End_Bal,-1)+1</definedName>
    <definedName name="TaxYear">Data!$G$2:$G$3</definedName>
    <definedName name="Values_Entered" localSheetId="0">IF(Loan_Amount*Interest_Rate*Loan_Years*Loan_Start&gt;0,1,0)</definedName>
    <definedName name="Values_Entered">IF(Loan_Amount*Interest_Rate*Loan_Years*Loan_Start&gt;0,1,0)</definedName>
    <definedName name="YesNo" localSheetId="0">[1]Data!$B$12:$B$13</definedName>
    <definedName name="YesNo" localSheetId="2">Data!$B$12:$B$13</definedName>
    <definedName name="YesNo">#REF!</definedName>
  </definedNames>
  <calcPr calcId="191029"/>
</workbook>
</file>

<file path=xl/calcChain.xml><?xml version="1.0" encoding="utf-8"?>
<calcChain xmlns="http://schemas.openxmlformats.org/spreadsheetml/2006/main">
  <c r="B35" i="9" l="1"/>
  <c r="B17" i="8"/>
  <c r="B12" i="9" s="1"/>
  <c r="B19" i="9" l="1"/>
  <c r="B5" i="8" l="1"/>
  <c r="B13" i="9" l="1"/>
  <c r="D20" i="1"/>
  <c r="D49" i="9"/>
  <c r="D48" i="9"/>
  <c r="B31" i="9"/>
  <c r="B34" i="9" s="1"/>
  <c r="B51" i="9"/>
  <c r="D47" i="9" l="1"/>
  <c r="D44" i="9"/>
  <c r="D43" i="9"/>
  <c r="D42" i="9"/>
  <c r="D41" i="9"/>
  <c r="D50" i="9"/>
  <c r="D46" i="9"/>
  <c r="D45" i="9"/>
  <c r="D40" i="9"/>
  <c r="D39" i="9"/>
  <c r="B4" i="1"/>
  <c r="B3" i="1"/>
  <c r="B2" i="1"/>
  <c r="A42" i="8"/>
  <c r="D42" i="8" s="1"/>
  <c r="C41" i="8"/>
  <c r="D51" i="9" l="1"/>
  <c r="D37" i="1"/>
  <c r="D36" i="1"/>
  <c r="D19" i="1"/>
  <c r="D18" i="1"/>
  <c r="D34" i="1"/>
  <c r="D33" i="1"/>
  <c r="D31" i="1"/>
  <c r="D32" i="1"/>
  <c r="B39" i="1"/>
  <c r="D38" i="1"/>
  <c r="D35" i="1"/>
  <c r="D30" i="1"/>
  <c r="D29" i="1"/>
  <c r="D28" i="1"/>
  <c r="D27" i="1"/>
  <c r="D26" i="1"/>
  <c r="D25" i="1"/>
  <c r="B22" i="1"/>
  <c r="D21" i="1"/>
  <c r="D17" i="1"/>
  <c r="D16" i="1"/>
  <c r="B13" i="1"/>
  <c r="D12" i="1"/>
  <c r="D11" i="1"/>
  <c r="D10" i="1"/>
  <c r="D9" i="1"/>
  <c r="D22" i="1" l="1"/>
  <c r="D13" i="1"/>
  <c r="D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Anthony Jelich</author>
    <author>Anthony</author>
  </authors>
  <commentList>
    <comment ref="B10" authorId="0" shapeId="0" xr:uid="{00000000-0006-0000-0000-000001000000}">
      <text>
        <r>
          <rPr>
            <b/>
            <sz val="9"/>
            <color indexed="81"/>
            <rFont val="Tahoma"/>
            <family val="2"/>
          </rPr>
          <t>Anthony Jelich:</t>
        </r>
        <r>
          <rPr>
            <sz val="9"/>
            <color indexed="81"/>
            <rFont val="Tahoma"/>
            <family val="2"/>
          </rPr>
          <t xml:space="preserve">
1 Litre = 1000cc</t>
        </r>
      </text>
    </comment>
    <comment ref="A15" authorId="1" shapeId="0" xr:uid="{00000000-0006-0000-0000-000002000000}">
      <text>
        <r>
          <rPr>
            <b/>
            <sz val="9"/>
            <color indexed="81"/>
            <rFont val="Tahoma"/>
            <family val="2"/>
          </rPr>
          <t>Anthony Jelich:</t>
        </r>
        <r>
          <rPr>
            <sz val="9"/>
            <color indexed="81"/>
            <rFont val="Tahoma"/>
            <family val="2"/>
          </rPr>
          <t xml:space="preserve">
Includes travel between places of employment or between jobsites to carry out your employment duties.
Work kilometres generally do not included trips between home and work unless you have no fixed place of employment or you need to transport bulky tools or equipment to and from work.</t>
        </r>
      </text>
    </comment>
    <comment ref="B15" authorId="1" shapeId="0" xr:uid="{00000000-0006-0000-0000-000003000000}">
      <text>
        <r>
          <rPr>
            <b/>
            <sz val="9"/>
            <color indexed="81"/>
            <rFont val="Tahoma"/>
            <family val="2"/>
          </rPr>
          <t>Anthony Jelich:</t>
        </r>
        <r>
          <rPr>
            <sz val="9"/>
            <color indexed="81"/>
            <rFont val="Tahoma"/>
            <family val="2"/>
          </rPr>
          <t xml:space="preserve">
Total of work related kilometres travelled during the current financial year.
This figure is required for all work related car expenses claims where the set rate is to be used and should be substantiated by a travel diary or log book.</t>
        </r>
      </text>
    </comment>
    <comment ref="B18" authorId="0" shapeId="0" xr:uid="{00000000-0006-0000-0000-000004000000}">
      <text>
        <r>
          <rPr>
            <b/>
            <sz val="9"/>
            <color indexed="81"/>
            <rFont val="Tahoma"/>
            <charset val="1"/>
          </rPr>
          <t>Anthony Jelich:</t>
        </r>
        <r>
          <rPr>
            <sz val="9"/>
            <color indexed="81"/>
            <rFont val="Tahoma"/>
            <charset val="1"/>
          </rPr>
          <t xml:space="preserve">
Your logbook must be less than five years old to meet ATO requirements.</t>
        </r>
      </text>
    </comment>
    <comment ref="B19" authorId="1" shapeId="0" xr:uid="{00000000-0006-0000-0000-000005000000}">
      <text>
        <r>
          <rPr>
            <b/>
            <sz val="9"/>
            <color indexed="81"/>
            <rFont val="Tahoma"/>
            <family val="2"/>
          </rPr>
          <t>Anthony Jelich:</t>
        </r>
        <r>
          <rPr>
            <sz val="9"/>
            <color indexed="81"/>
            <rFont val="Tahoma"/>
            <family val="2"/>
          </rPr>
          <t xml:space="preserve">
This percentage is calculated based on the Work Kilometres Travelled divided by the Total Kilometres Travelled during the logbook period.
Please ensure your logbook is less than five years old and has been kept for a continuous period of at least 12 weeks.</t>
        </r>
      </text>
    </comment>
    <comment ref="B22" authorId="0" shapeId="0" xr:uid="{00000000-0006-0000-0000-000006000000}">
      <text>
        <r>
          <rPr>
            <b/>
            <sz val="9"/>
            <color indexed="81"/>
            <rFont val="Tahoma"/>
            <family val="2"/>
          </rPr>
          <t xml:space="preserve">Anthony Jelich:
</t>
        </r>
        <r>
          <rPr>
            <sz val="9"/>
            <color indexed="81"/>
            <rFont val="Tahoma"/>
            <family val="2"/>
          </rPr>
          <t>Only use for non luxury car leases. Otherwise calculated by tax agent.</t>
        </r>
      </text>
    </comment>
    <comment ref="B23" authorId="1" shapeId="0" xr:uid="{00000000-0006-0000-0000-000007000000}">
      <text>
        <r>
          <rPr>
            <b/>
            <sz val="9"/>
            <color indexed="81"/>
            <rFont val="Tahoma"/>
            <family val="2"/>
          </rPr>
          <t>Anthony Jelich:</t>
        </r>
        <r>
          <rPr>
            <sz val="9"/>
            <color indexed="81"/>
            <rFont val="Tahoma"/>
            <family val="2"/>
          </rPr>
          <t xml:space="preserve">
Include only the interest component of any loan repayments. You may need to contact the vehicle financier to obtain this figure.</t>
        </r>
      </text>
    </comment>
    <comment ref="B24" authorId="1" shapeId="0" xr:uid="{00000000-0006-0000-0000-000008000000}">
      <text>
        <r>
          <rPr>
            <b/>
            <sz val="9"/>
            <color indexed="81"/>
            <rFont val="Tahoma"/>
            <family val="2"/>
          </rPr>
          <t>Anthony Jelich:</t>
        </r>
        <r>
          <rPr>
            <sz val="9"/>
            <color indexed="81"/>
            <rFont val="Tahoma"/>
            <family val="2"/>
          </rPr>
          <t xml:space="preserve">
Calculated by your tax agent
</t>
        </r>
      </text>
    </comment>
  </commentList>
</comments>
</file>

<file path=xl/sharedStrings.xml><?xml version="1.0" encoding="utf-8"?>
<sst xmlns="http://schemas.openxmlformats.org/spreadsheetml/2006/main" count="144" uniqueCount="112">
  <si>
    <t>Purchase Date</t>
  </si>
  <si>
    <t>Gross up Factor 1</t>
  </si>
  <si>
    <t>Gross up Factor 2</t>
  </si>
  <si>
    <t>FBT Tax rate</t>
  </si>
  <si>
    <t>Anthony Jelich</t>
  </si>
  <si>
    <t>Jim Jelich</t>
  </si>
  <si>
    <t>Paul Raft</t>
  </si>
  <si>
    <t>Robert Cheetham</t>
  </si>
  <si>
    <t>Luxury Car Tax Threshold</t>
  </si>
  <si>
    <t>Individual Income Tax Rates</t>
  </si>
  <si>
    <t>Min</t>
  </si>
  <si>
    <t>Max</t>
  </si>
  <si>
    <t>Rate</t>
  </si>
  <si>
    <t>For Year Ended</t>
  </si>
  <si>
    <t>plus</t>
  </si>
  <si>
    <t>LITO Max offset</t>
  </si>
  <si>
    <t>Shade out</t>
  </si>
  <si>
    <t>Cut Out Threshold</t>
  </si>
  <si>
    <t>Flood levy</t>
  </si>
  <si>
    <t>Medicare Levy</t>
  </si>
  <si>
    <t>Low Income Tax Offset</t>
  </si>
  <si>
    <t>Medicare Levy Surcharge</t>
  </si>
  <si>
    <t>Yes</t>
  </si>
  <si>
    <t>No</t>
  </si>
  <si>
    <t>Full</t>
  </si>
  <si>
    <t>Half</t>
  </si>
  <si>
    <t>Page 1 of 2</t>
  </si>
  <si>
    <t>Page 2 of 2</t>
  </si>
  <si>
    <t>Work Related Expenses Schedule</t>
  </si>
  <si>
    <t>Client Name:</t>
  </si>
  <si>
    <t>For the year ending 30th of June</t>
  </si>
  <si>
    <t>Main Occupation:</t>
  </si>
  <si>
    <t>Car expenses</t>
  </si>
  <si>
    <t>Work Related Expenses</t>
  </si>
  <si>
    <t>Work %</t>
  </si>
  <si>
    <t>Total Amount</t>
  </si>
  <si>
    <t>Amount Claimable</t>
  </si>
  <si>
    <t>Lease Payments</t>
  </si>
  <si>
    <t>Rego, CTP &amp; Insurance</t>
  </si>
  <si>
    <t>Other</t>
  </si>
  <si>
    <t>Fuel &amp; Oil</t>
  </si>
  <si>
    <t>Servicing, Repairs &amp; Maintenance</t>
  </si>
  <si>
    <t>Train Fares</t>
  </si>
  <si>
    <t>Bus Fares</t>
  </si>
  <si>
    <t>Taxi Fares</t>
  </si>
  <si>
    <t>Meals</t>
  </si>
  <si>
    <t>Car Hire</t>
  </si>
  <si>
    <t>Total Travel Expenses</t>
  </si>
  <si>
    <t>Road Tolls</t>
  </si>
  <si>
    <t>Parking Fees</t>
  </si>
  <si>
    <t>Uniform &amp; Clothing Expenses</t>
  </si>
  <si>
    <t>Laundry of Uniform/Protective Clothing</t>
  </si>
  <si>
    <t>Purchase of Uniform/Protective Clothing</t>
  </si>
  <si>
    <t>Dry Cleaning Expenses</t>
  </si>
  <si>
    <t>Total Clothing Expenses</t>
  </si>
  <si>
    <t>Self Education Expenses</t>
  </si>
  <si>
    <t>Textbooks</t>
  </si>
  <si>
    <t>Stationery</t>
  </si>
  <si>
    <t>Internet Expenses</t>
  </si>
  <si>
    <t>Total Self Education Expenses</t>
  </si>
  <si>
    <t>Other Work Related Expenses</t>
  </si>
  <si>
    <t>Total Other WRE</t>
  </si>
  <si>
    <t>Tools &amp; Equipment</t>
  </si>
  <si>
    <t>Mobile Telephone</t>
  </si>
  <si>
    <t>Sun Protection</t>
  </si>
  <si>
    <t>Professional Assoc. &amp; Union Fees</t>
  </si>
  <si>
    <t>Books, Trade Journals &amp; Magazines</t>
  </si>
  <si>
    <t>Licenses &amp; Permits</t>
  </si>
  <si>
    <t>Home Office Expenses</t>
  </si>
  <si>
    <t>Computer</t>
  </si>
  <si>
    <t>Date Purchased</t>
  </si>
  <si>
    <t>Laptop</t>
  </si>
  <si>
    <t>Printer</t>
  </si>
  <si>
    <t>Vehicle Make</t>
  </si>
  <si>
    <t>Vehicle Model</t>
  </si>
  <si>
    <t>Vehicle Details</t>
  </si>
  <si>
    <t>Total Kilometres Travelled</t>
  </si>
  <si>
    <t>Work Kilometres Travelled</t>
  </si>
  <si>
    <t>Set Rate Data For Year End</t>
  </si>
  <si>
    <t>Non-Rotary</t>
  </si>
  <si>
    <t>Rotary</t>
  </si>
  <si>
    <t>Engine Capacity (cc)</t>
  </si>
  <si>
    <t>Vehicle Purchase Cost</t>
  </si>
  <si>
    <t>Luxury Car Limit Apply?</t>
  </si>
  <si>
    <t>Depreciation</t>
  </si>
  <si>
    <t>Tyres</t>
  </si>
  <si>
    <t>Motor Vehicle Tax Deduction Available:</t>
  </si>
  <si>
    <t>Logbook Method</t>
  </si>
  <si>
    <t>Set Rate Method</t>
  </si>
  <si>
    <t>Travel Expenses</t>
  </si>
  <si>
    <t>Air Fares</t>
  </si>
  <si>
    <t>Capital Expenses ( &gt;$300)</t>
  </si>
  <si>
    <t>Computer Expenses/ Software</t>
  </si>
  <si>
    <t>TAFE/ Uni Course Fees</t>
  </si>
  <si>
    <t>Conferences &amp; Seminars</t>
  </si>
  <si>
    <t>Bond, James Bond</t>
  </si>
  <si>
    <t>Secret Agent</t>
  </si>
  <si>
    <t>Vehicle Expenses</t>
  </si>
  <si>
    <t>Total Vehicle Expenses</t>
  </si>
  <si>
    <t>Accommodation</t>
  </si>
  <si>
    <t>Interest on Loans</t>
  </si>
  <si>
    <t>Days Car Held</t>
  </si>
  <si>
    <t>All Cars</t>
  </si>
  <si>
    <t>Luxury Car Threshold</t>
  </si>
  <si>
    <t>Aston Martin</t>
  </si>
  <si>
    <t>DB5</t>
  </si>
  <si>
    <t>Do you have a logbook for this vehicle?</t>
  </si>
  <si>
    <t>Start Date of Logbook</t>
  </si>
  <si>
    <t>Tax Deductible Logbook Percentage</t>
  </si>
  <si>
    <r>
      <rPr>
        <b/>
        <sz val="9"/>
        <rFont val="Arial"/>
        <family val="2"/>
      </rPr>
      <t>DISCLAIMER</t>
    </r>
    <r>
      <rPr>
        <sz val="9"/>
        <rFont val="Arial"/>
        <family val="2"/>
      </rPr>
      <t xml:space="preserve">: This spreadsheet is designed as a general guide to assist our clients' calculate their annual tax deductions. Due to differences between occupations and employers, not all expense categories listed on this spreadsheet may be applicable to your situation. The expense categories shown on this spreadsheet are designed to be general in nature, do not act on this information without first obtaining specific advice regarding your particular circumstances from a tax professional. Use of this spreadsheet does not alter your responsibility to keep appropriate written substantiation (such as invoices, receipts, diaries and logbooks) for expenses you list herein for the statutory retention period as determined by the Australian Taxation Office. Austax Accountants &amp; Financial Planners Pty Ltd does not warrant the accuracy of this spreadsheet and disclaims all liability to any person relying on information contained herein. </t>
    </r>
  </si>
  <si>
    <t>NOTE: To claim a tax deduction for any expense, the law requires that you must have actually incurred the expense, and not for example been reimbursed by an employer or provided as part of a salary package. Expenses are also required to be apportioned between any personal and work use using a reasonable basis of apportionment. You may also be required to produce vehicle logbook or travel diary to evidence your claims.</t>
  </si>
  <si>
    <r>
      <rPr>
        <sz val="10"/>
        <rFont val="Calibri"/>
        <family val="2"/>
      </rPr>
      <t>©</t>
    </r>
    <r>
      <rPr>
        <sz val="10"/>
        <rFont val="Arial"/>
        <family val="2"/>
      </rPr>
      <t xml:space="preserve"> Austax Accountants &amp; Financial Planners Pty Ltd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</si>
</sst>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C09]#,##0.00"/>
    <numFmt numFmtId="165" formatCode="0.0%"/>
    <numFmt numFmtId="166" formatCode="_-&quot;$&quot;* #,##0_-;\-&quot;$&quot;* #,##0_-;_-&quot;$&quot;* &quot;-&quot;??_-;_-@_-"/>
  </numFmts>
  <fonts count="13" x14ac:knownFonts="1">
    <font>
      <sz val="10"/>
      <name val="Arial"/>
    </font>
    <font>
      <sz val="10"/>
      <name val="Arial"/>
      <family val="2"/>
    </font>
    <font>
      <sz val="8"/>
      <name val="Arial"/>
      <family val="2"/>
    </font>
    <font>
      <sz val="9"/>
      <color indexed="81"/>
      <name val="Tahoma"/>
      <family val="2"/>
    </font>
    <font>
      <b/>
      <sz val="9"/>
      <color indexed="81"/>
      <name val="Tahoma"/>
      <family val="2"/>
    </font>
    <font>
      <b/>
      <sz val="10"/>
      <name val="Arial"/>
      <family val="2"/>
    </font>
    <font>
      <sz val="10"/>
      <name val="Calibri"/>
      <family val="2"/>
    </font>
    <font>
      <b/>
      <u/>
      <sz val="10"/>
      <name val="Arial"/>
      <family val="2"/>
    </font>
    <font>
      <sz val="9"/>
      <name val="Arial"/>
      <family val="2"/>
    </font>
    <font>
      <b/>
      <sz val="9"/>
      <name val="Arial"/>
      <family val="2"/>
    </font>
    <font>
      <sz val="9"/>
      <color indexed="81"/>
      <name val="Tahoma"/>
      <charset val="1"/>
    </font>
    <font>
      <b/>
      <sz val="9"/>
      <color indexed="81"/>
      <name val="Tahoma"/>
      <charset val="1"/>
    </font>
    <font>
      <u/>
      <sz val="10"/>
      <color theme="10"/>
      <name val="Arial"/>
      <family val="2"/>
    </font>
  </fonts>
  <fills count="3">
    <fill>
      <patternFill patternType="none"/>
    </fill>
    <fill>
      <patternFill patternType="gray125"/>
    </fill>
    <fill>
      <patternFill patternType="solid">
        <fgColor rgb="FFB3D2F7"/>
        <bgColor indexed="64"/>
      </patternFill>
    </fill>
  </fills>
  <borders count="2">
    <border>
      <left/>
      <right/>
      <top/>
      <bottom/>
      <diagonal/>
    </border>
    <border>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cellStyleXfs>
  <cellXfs count="60">
    <xf numFmtId="0" fontId="0" fillId="0" borderId="0" xfId="0"/>
    <xf numFmtId="0" fontId="1" fillId="0" borderId="0" xfId="0" applyFont="1"/>
    <xf numFmtId="0" fontId="5" fillId="0" borderId="0" xfId="0" applyFont="1"/>
    <xf numFmtId="14" fontId="1" fillId="0" borderId="0" xfId="0" applyNumberFormat="1" applyFont="1"/>
    <xf numFmtId="44" fontId="1" fillId="0" borderId="0" xfId="1" applyFont="1"/>
    <xf numFmtId="10" fontId="1" fillId="0" borderId="0" xfId="0" applyNumberFormat="1" applyFont="1"/>
    <xf numFmtId="10" fontId="1" fillId="0" borderId="0" xfId="2" applyNumberFormat="1" applyFont="1"/>
    <xf numFmtId="0" fontId="1" fillId="0" borderId="0" xfId="0" applyFont="1" applyAlignment="1">
      <alignment wrapText="1"/>
    </xf>
    <xf numFmtId="44" fontId="1" fillId="0" borderId="0" xfId="0" applyNumberFormat="1" applyFont="1"/>
    <xf numFmtId="0" fontId="1" fillId="0" borderId="0" xfId="0" applyFont="1" applyAlignment="1">
      <alignment shrinkToFit="1"/>
    </xf>
    <xf numFmtId="0" fontId="5" fillId="0" borderId="1" xfId="0" applyFont="1" applyBorder="1"/>
    <xf numFmtId="44" fontId="5" fillId="0" borderId="1" xfId="1" applyFont="1" applyBorder="1"/>
    <xf numFmtId="44" fontId="5" fillId="0" borderId="1" xfId="2" applyNumberFormat="1" applyFont="1" applyBorder="1"/>
    <xf numFmtId="10" fontId="5" fillId="0" borderId="1" xfId="2" applyNumberFormat="1" applyFont="1" applyBorder="1"/>
    <xf numFmtId="0" fontId="1" fillId="0" borderId="0" xfId="0" applyFont="1" applyAlignment="1">
      <alignment horizontal="center" shrinkToFit="1"/>
    </xf>
    <xf numFmtId="0" fontId="0" fillId="0" borderId="0" xfId="0" applyAlignment="1">
      <alignment horizontal="center" shrinkToFit="1"/>
    </xf>
    <xf numFmtId="0" fontId="7" fillId="0" borderId="0" xfId="0" applyFont="1"/>
    <xf numFmtId="44" fontId="1" fillId="0" borderId="0" xfId="1" applyFont="1" applyProtection="1"/>
    <xf numFmtId="1" fontId="1" fillId="0" borderId="0" xfId="0" applyNumberFormat="1" applyFont="1"/>
    <xf numFmtId="164" fontId="1" fillId="0" borderId="0" xfId="0" applyNumberFormat="1" applyFont="1"/>
    <xf numFmtId="10" fontId="1" fillId="0" borderId="0" xfId="2" applyNumberFormat="1" applyFont="1" applyProtection="1"/>
    <xf numFmtId="164" fontId="5" fillId="0" borderId="0" xfId="0" applyNumberFormat="1" applyFont="1"/>
    <xf numFmtId="0" fontId="5" fillId="0" borderId="1" xfId="3" applyNumberFormat="1" applyFont="1" applyBorder="1" applyAlignment="1" applyProtection="1">
      <alignment horizontal="left"/>
    </xf>
    <xf numFmtId="44" fontId="1" fillId="0" borderId="1" xfId="1" applyFont="1" applyBorder="1" applyProtection="1"/>
    <xf numFmtId="44" fontId="1" fillId="0" borderId="0" xfId="1" applyFont="1" applyBorder="1" applyProtection="1"/>
    <xf numFmtId="44" fontId="5" fillId="0" borderId="1" xfId="2" applyNumberFormat="1" applyFont="1" applyBorder="1" applyProtection="1"/>
    <xf numFmtId="0" fontId="1" fillId="0" borderId="0" xfId="0" applyFont="1" applyAlignment="1">
      <alignment horizontal="center"/>
    </xf>
    <xf numFmtId="0" fontId="1" fillId="0" borderId="0" xfId="0" applyFont="1" applyAlignment="1">
      <alignment horizontal="left" wrapText="1"/>
    </xf>
    <xf numFmtId="0" fontId="1" fillId="2" borderId="0" xfId="0" applyFont="1" applyFill="1" applyAlignment="1" applyProtection="1">
      <alignment horizontal="center"/>
      <protection locked="0"/>
    </xf>
    <xf numFmtId="44" fontId="1" fillId="2" borderId="0" xfId="1" applyFont="1" applyFill="1" applyAlignment="1" applyProtection="1">
      <protection locked="0"/>
    </xf>
    <xf numFmtId="14" fontId="1" fillId="2" borderId="0" xfId="0" applyNumberFormat="1" applyFont="1" applyFill="1" applyAlignment="1" applyProtection="1">
      <alignment horizontal="center"/>
      <protection locked="0"/>
    </xf>
    <xf numFmtId="1" fontId="1" fillId="2" borderId="0" xfId="0" applyNumberFormat="1" applyFont="1" applyFill="1" applyAlignment="1" applyProtection="1">
      <alignment horizontal="center"/>
      <protection locked="0"/>
    </xf>
    <xf numFmtId="44" fontId="1" fillId="2" borderId="0" xfId="1" applyFont="1" applyFill="1" applyProtection="1">
      <protection locked="0"/>
    </xf>
    <xf numFmtId="0" fontId="1" fillId="2" borderId="0" xfId="0" applyFont="1" applyFill="1" applyProtection="1">
      <protection locked="0"/>
    </xf>
    <xf numFmtId="44" fontId="1" fillId="2" borderId="0" xfId="1" applyFont="1" applyFill="1" applyAlignment="1" applyProtection="1">
      <alignment horizontal="right"/>
      <protection locked="0"/>
    </xf>
    <xf numFmtId="0" fontId="1" fillId="0" borderId="0" xfId="0" applyFont="1" applyProtection="1">
      <protection hidden="1"/>
    </xf>
    <xf numFmtId="165" fontId="0" fillId="0" borderId="0" xfId="2" applyNumberFormat="1" applyFont="1" applyProtection="1">
      <protection hidden="1"/>
    </xf>
    <xf numFmtId="0" fontId="0" fillId="0" borderId="0" xfId="0" applyProtection="1">
      <protection hidden="1"/>
    </xf>
    <xf numFmtId="9" fontId="0" fillId="0" borderId="0" xfId="2" applyFont="1" applyProtection="1">
      <protection hidden="1"/>
    </xf>
    <xf numFmtId="44" fontId="0" fillId="0" borderId="0" xfId="1" applyFont="1" applyProtection="1">
      <protection hidden="1"/>
    </xf>
    <xf numFmtId="166" fontId="0" fillId="0" borderId="0" xfId="1" applyNumberFormat="1" applyFont="1" applyProtection="1">
      <protection hidden="1"/>
    </xf>
    <xf numFmtId="14" fontId="1" fillId="2" borderId="0" xfId="0" applyNumberFormat="1" applyFont="1" applyFill="1" applyProtection="1">
      <protection locked="0"/>
    </xf>
    <xf numFmtId="44" fontId="1" fillId="0" borderId="0" xfId="1" applyFont="1" applyFill="1" applyAlignment="1" applyProtection="1"/>
    <xf numFmtId="44" fontId="1" fillId="0" borderId="0" xfId="1" applyFont="1" applyFill="1" applyAlignment="1" applyProtection="1">
      <alignment horizontal="center"/>
      <protection hidden="1"/>
    </xf>
    <xf numFmtId="14" fontId="0" fillId="0" borderId="0" xfId="0" applyNumberFormat="1" applyProtection="1">
      <protection hidden="1"/>
    </xf>
    <xf numFmtId="0" fontId="5" fillId="0" borderId="0" xfId="3" applyNumberFormat="1" applyFont="1" applyBorder="1" applyAlignment="1" applyProtection="1">
      <alignment horizontal="left"/>
    </xf>
    <xf numFmtId="10" fontId="1" fillId="2" borderId="0" xfId="2" applyNumberFormat="1" applyFont="1" applyFill="1" applyAlignment="1" applyProtection="1">
      <alignment horizontal="center"/>
    </xf>
    <xf numFmtId="10" fontId="1" fillId="0" borderId="0" xfId="2" applyNumberFormat="1" applyFont="1" applyFill="1" applyAlignment="1" applyProtection="1">
      <alignment horizontal="center"/>
    </xf>
    <xf numFmtId="0" fontId="12" fillId="0" borderId="1" xfId="4" applyBorder="1" applyAlignment="1">
      <alignment horizontal="center"/>
    </xf>
    <xf numFmtId="10" fontId="1" fillId="2" borderId="0" xfId="2" applyNumberFormat="1" applyFont="1" applyFill="1" applyProtection="1">
      <protection locked="0"/>
    </xf>
    <xf numFmtId="0" fontId="1" fillId="0" borderId="0" xfId="0" applyFont="1" applyAlignment="1">
      <alignment horizontal="left" vertical="top" wrapText="1" shrinkToFit="1"/>
    </xf>
    <xf numFmtId="0" fontId="0" fillId="0" borderId="0" xfId="0" applyAlignment="1">
      <alignment horizontal="left" vertical="top" wrapText="1" shrinkToFit="1"/>
    </xf>
    <xf numFmtId="0" fontId="1" fillId="2" borderId="0" xfId="0" applyFont="1" applyFill="1" applyAlignment="1" applyProtection="1">
      <alignment horizontal="center" shrinkToFit="1"/>
      <protection locked="0"/>
    </xf>
    <xf numFmtId="0" fontId="0" fillId="2" borderId="0" xfId="0" applyFill="1" applyAlignment="1" applyProtection="1">
      <alignment horizontal="center" shrinkToFit="1"/>
      <protection locked="0"/>
    </xf>
    <xf numFmtId="44" fontId="1" fillId="0" borderId="0" xfId="0" applyNumberFormat="1" applyFont="1" applyProtection="1">
      <protection hidden="1"/>
    </xf>
    <xf numFmtId="0" fontId="0" fillId="0" borderId="0" xfId="0"/>
    <xf numFmtId="0" fontId="8" fillId="0" borderId="0" xfId="0" applyFont="1" applyAlignment="1">
      <alignment horizontal="justify" wrapText="1"/>
    </xf>
    <xf numFmtId="0" fontId="1" fillId="0" borderId="0" xfId="0" applyFont="1" applyAlignment="1">
      <alignment horizontal="center" shrinkToFit="1"/>
    </xf>
    <xf numFmtId="0" fontId="0" fillId="0" borderId="0" xfId="0" applyAlignment="1">
      <alignment horizontal="center" shrinkToFit="1"/>
    </xf>
    <xf numFmtId="0" fontId="0" fillId="0" borderId="0" xfId="0" applyAlignment="1">
      <alignment shrinkToFit="1"/>
    </xf>
  </cellXfs>
  <cellStyles count="5">
    <cellStyle name="Comma 2" xfId="3" xr:uid="{00000000-0005-0000-0000-000000000000}"/>
    <cellStyle name="Currency" xfId="1" builtinId="4"/>
    <cellStyle name="Hyperlink" xfId="4" builtinId="8"/>
    <cellStyle name="Normal" xfId="0" builtinId="0"/>
    <cellStyle name="Percent" xfId="2" builtinId="5"/>
  </cellStyles>
  <dxfs count="1">
    <dxf>
      <font>
        <color auto="1"/>
      </font>
      <fill>
        <patternFill>
          <bgColor rgb="FF77E937"/>
        </patternFill>
      </fill>
    </dxf>
  </dxfs>
  <tableStyles count="0" defaultTableStyle="TableStyleMedium9" defaultPivotStyle="PivotStyleLight16"/>
  <colors>
    <mruColors>
      <color rgb="FFB3D2F7"/>
      <color rgb="FF9AC3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687456</xdr:colOff>
      <xdr:row>0</xdr:row>
      <xdr:rowOff>66261</xdr:rowOff>
    </xdr:from>
    <xdr:to>
      <xdr:col>4</xdr:col>
      <xdr:colOff>1005964</xdr:colOff>
      <xdr:row>13</xdr:row>
      <xdr:rowOff>57977</xdr:rowOff>
    </xdr:to>
    <xdr:pic>
      <xdr:nvPicPr>
        <xdr:cNvPr id="3" name="Picture 1" descr="Austax Logo with Address New Phone Number.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5027543" y="66261"/>
          <a:ext cx="1411812" cy="214519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21633</xdr:colOff>
      <xdr:row>0</xdr:row>
      <xdr:rowOff>41415</xdr:rowOff>
    </xdr:from>
    <xdr:to>
      <xdr:col>6</xdr:col>
      <xdr:colOff>268496</xdr:colOff>
      <xdr:row>13</xdr:row>
      <xdr:rowOff>33131</xdr:rowOff>
    </xdr:to>
    <xdr:pic>
      <xdr:nvPicPr>
        <xdr:cNvPr id="1030" name="Picture 1" descr="Austax Logo with Address New Phone Number.bmp">
          <a:extLst>
            <a:ext uri="{FF2B5EF4-FFF2-40B4-BE49-F238E27FC236}">
              <a16:creationId xmlns:a16="http://schemas.microsoft.com/office/drawing/2014/main" id="{00000000-0008-0000-0100-000006040000}"/>
            </a:ext>
          </a:extLst>
        </xdr:cNvPr>
        <xdr:cNvPicPr>
          <a:picLocks noChangeAspect="1"/>
        </xdr:cNvPicPr>
      </xdr:nvPicPr>
      <xdr:blipFill>
        <a:blip xmlns:r="http://schemas.openxmlformats.org/officeDocument/2006/relationships" r:embed="rId1" cstate="print"/>
        <a:srcRect/>
        <a:stretch>
          <a:fillRect/>
        </a:stretch>
      </xdr:blipFill>
      <xdr:spPr bwMode="auto">
        <a:xfrm>
          <a:off x="4991198" y="41415"/>
          <a:ext cx="1497537" cy="214519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y%20Documents/Austax/Key%20Austax%20Documents/Worksheets/Motor%20Vehicle%20Deductions%20Work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Desktop/AustaxLoan%20Amortiz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tor Exp Worksheet"/>
      <sheetName val="Data"/>
      <sheetName val="Income Tax Calculators"/>
      <sheetName val="Loan Ammort"/>
    </sheetNames>
    <sheetDataSet>
      <sheetData sheetId="0" refreshError="1"/>
      <sheetData sheetId="1" refreshError="1">
        <row r="12">
          <cell r="A12" t="str">
            <v>Anthony Jelich</v>
          </cell>
          <cell r="B12" t="str">
            <v>Yes</v>
          </cell>
          <cell r="C12" t="str">
            <v>No</v>
          </cell>
        </row>
        <row r="13">
          <cell r="A13" t="str">
            <v>Jim Jelich</v>
          </cell>
          <cell r="B13" t="str">
            <v>No</v>
          </cell>
          <cell r="C13" t="str">
            <v>Full</v>
          </cell>
        </row>
        <row r="14">
          <cell r="A14" t="str">
            <v>Paul Raft</v>
          </cell>
          <cell r="C14" t="str">
            <v>Half</v>
          </cell>
        </row>
        <row r="15">
          <cell r="A15" t="str">
            <v>Robert Cheetham</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ortization Table"/>
    </sheetNames>
    <sheetDataSet>
      <sheetData sheetId="0" refreshError="1">
        <row r="6">
          <cell r="D6">
            <v>92400</v>
          </cell>
        </row>
        <row r="7">
          <cell r="D7">
            <v>0.12608239468734425</v>
          </cell>
        </row>
        <row r="8">
          <cell r="D8">
            <v>5</v>
          </cell>
        </row>
        <row r="10">
          <cell r="D10">
            <v>120204</v>
          </cell>
        </row>
        <row r="18">
          <cell r="I18">
            <v>91286.934439363511</v>
          </cell>
        </row>
        <row r="19">
          <cell r="I19">
            <v>90162.17404778293</v>
          </cell>
        </row>
        <row r="20">
          <cell r="I20">
            <v>89025.595949234019</v>
          </cell>
        </row>
        <row r="21">
          <cell r="I21">
            <v>87877.075976650594</v>
          </cell>
        </row>
        <row r="22">
          <cell r="I22">
            <v>86716.488658359696</v>
          </cell>
        </row>
        <row r="23">
          <cell r="I23">
            <v>85543.70720437431</v>
          </cell>
        </row>
        <row r="24">
          <cell r="I24">
            <v>84358.603492541981</v>
          </cell>
        </row>
        <row r="25">
          <cell r="I25">
            <v>83161.048054547922</v>
          </cell>
        </row>
        <row r="26">
          <cell r="I26">
            <v>81950.910061771108</v>
          </cell>
        </row>
        <row r="27">
          <cell r="I27">
            <v>80728.057310991673</v>
          </cell>
        </row>
        <row r="28">
          <cell r="I28">
            <v>79492.356209948208</v>
          </cell>
        </row>
        <row r="29">
          <cell r="I29">
            <v>78243.671762743295</v>
          </cell>
        </row>
        <row r="30">
          <cell r="I30">
            <v>76981.867555095683</v>
          </cell>
        </row>
        <row r="31">
          <cell r="I31">
            <v>75706.805739437506</v>
          </cell>
        </row>
        <row r="32">
          <cell r="I32">
            <v>74418.347019854948</v>
          </cell>
        </row>
        <row r="33">
          <cell r="I33">
            <v>73116.350636870658</v>
          </cell>
        </row>
        <row r="34">
          <cell r="I34">
            <v>71800.6743520663</v>
          </cell>
        </row>
        <row r="35">
          <cell r="I35">
            <v>70471.174432543485</v>
          </cell>
        </row>
        <row r="36">
          <cell r="I36">
            <v>69127.7056352215</v>
          </cell>
        </row>
        <row r="37">
          <cell r="I37">
            <v>67770.121190970007</v>
          </cell>
        </row>
        <row r="38">
          <cell r="I38">
            <v>66398.27278857505</v>
          </cell>
        </row>
        <row r="39">
          <cell r="I39">
            <v>65012.010558536596</v>
          </cell>
        </row>
        <row r="40">
          <cell r="I40">
            <v>63611.183056695816</v>
          </cell>
        </row>
        <row r="41">
          <cell r="I41">
            <v>62195.637247690378</v>
          </cell>
        </row>
        <row r="42">
          <cell r="I42">
            <v>60765.218488235849</v>
          </cell>
        </row>
        <row r="43">
          <cell r="I43">
            <v>59319.770510231509</v>
          </cell>
        </row>
        <row r="44">
          <cell r="I44">
            <v>57859.135403688604</v>
          </cell>
        </row>
        <row r="45">
          <cell r="I45">
            <v>56383.153599479258</v>
          </cell>
        </row>
        <row r="46">
          <cell r="I46">
            <v>54891.663851904108</v>
          </cell>
        </row>
        <row r="47">
          <cell r="I47">
            <v>53384.503221076797</v>
          </cell>
        </row>
        <row r="48">
          <cell r="I48">
            <v>51861.507055123388</v>
          </cell>
        </row>
        <row r="49">
          <cell r="I49">
            <v>50322.508972194722</v>
          </cell>
        </row>
        <row r="50">
          <cell r="I50">
            <v>48767.340842289821</v>
          </cell>
        </row>
        <row r="51">
          <cell r="I51">
            <v>47195.832768888264</v>
          </cell>
        </row>
        <row r="52">
          <cell r="I52">
            <v>45607.813070389624</v>
          </cell>
        </row>
        <row r="53">
          <cell r="I53">
            <v>44003.108261357869</v>
          </cell>
        </row>
        <row r="54">
          <cell r="I54">
            <v>42381.543033568698</v>
          </cell>
        </row>
        <row r="55">
          <cell r="I55">
            <v>40742.940236857743</v>
          </cell>
        </row>
        <row r="56">
          <cell r="I56">
            <v>39087.120859767565</v>
          </cell>
        </row>
        <row r="57">
          <cell r="I57">
            <v>37413.904009991282</v>
          </cell>
        </row>
        <row r="58">
          <cell r="I58">
            <v>35723.106894610748</v>
          </cell>
        </row>
        <row r="59">
          <cell r="I59">
            <v>34014.544800127078</v>
          </cell>
        </row>
        <row r="60">
          <cell r="I60">
            <v>32288.031072281367</v>
          </cell>
        </row>
        <row r="61">
          <cell r="I61">
            <v>30543.377095663374</v>
          </cell>
        </row>
        <row r="62">
          <cell r="I62">
            <v>28780.392273105983</v>
          </cell>
        </row>
        <row r="63">
          <cell r="I63">
            <v>26998.884004863135</v>
          </cell>
        </row>
        <row r="64">
          <cell r="I64">
            <v>25198.657667569008</v>
          </cell>
        </row>
        <row r="65">
          <cell r="I65">
            <v>23379.516592976106</v>
          </cell>
        </row>
        <row r="66">
          <cell r="I66">
            <v>21541.262046469972</v>
          </cell>
        </row>
        <row r="67">
          <cell r="I67">
            <v>19683.69320535814</v>
          </cell>
        </row>
        <row r="68">
          <cell r="I68">
            <v>17806.607136930976</v>
          </cell>
        </row>
        <row r="69">
          <cell r="I69">
            <v>15909.798776292017</v>
          </cell>
        </row>
        <row r="70">
          <cell r="I70">
            <v>13993.060903955362</v>
          </cell>
        </row>
        <row r="71">
          <cell r="I71">
            <v>12056.184123207697</v>
          </cell>
        </row>
        <row r="72">
          <cell r="I72">
            <v>10098.95683723245</v>
          </cell>
        </row>
        <row r="73">
          <cell r="I73">
            <v>8121.1652259936054</v>
          </cell>
        </row>
        <row r="74">
          <cell r="I74">
            <v>6122.5932228766333</v>
          </cell>
        </row>
        <row r="75">
          <cell r="I75">
            <v>4103.0224910839888</v>
          </cell>
        </row>
        <row r="76">
          <cell r="I76">
            <v>2062.2323997826034</v>
          </cell>
        </row>
        <row r="77">
          <cell r="I77">
            <v>0</v>
          </cell>
        </row>
        <row r="78">
          <cell r="I78">
            <v>0</v>
          </cell>
        </row>
        <row r="79">
          <cell r="I79">
            <v>0</v>
          </cell>
        </row>
        <row r="80">
          <cell r="I80">
            <v>0</v>
          </cell>
        </row>
        <row r="81">
          <cell r="I81">
            <v>0</v>
          </cell>
        </row>
        <row r="82">
          <cell r="I82">
            <v>0</v>
          </cell>
        </row>
        <row r="83">
          <cell r="I83">
            <v>0</v>
          </cell>
        </row>
        <row r="84">
          <cell r="I84">
            <v>0</v>
          </cell>
        </row>
        <row r="85">
          <cell r="I85">
            <v>0</v>
          </cell>
        </row>
        <row r="86">
          <cell r="I86">
            <v>0</v>
          </cell>
        </row>
        <row r="87">
          <cell r="I87">
            <v>0</v>
          </cell>
        </row>
        <row r="88">
          <cell r="I88">
            <v>0</v>
          </cell>
        </row>
        <row r="89">
          <cell r="I89">
            <v>0</v>
          </cell>
        </row>
        <row r="90">
          <cell r="I90">
            <v>0</v>
          </cell>
        </row>
        <row r="91">
          <cell r="I91">
            <v>0</v>
          </cell>
        </row>
        <row r="92">
          <cell r="I92">
            <v>0</v>
          </cell>
        </row>
        <row r="93">
          <cell r="I93">
            <v>0</v>
          </cell>
        </row>
        <row r="94">
          <cell r="I94">
            <v>0</v>
          </cell>
        </row>
        <row r="95">
          <cell r="I95">
            <v>0</v>
          </cell>
        </row>
        <row r="96">
          <cell r="I96">
            <v>0</v>
          </cell>
        </row>
        <row r="97">
          <cell r="I97">
            <v>0</v>
          </cell>
        </row>
        <row r="98">
          <cell r="I98">
            <v>0</v>
          </cell>
        </row>
        <row r="99">
          <cell r="I99">
            <v>0</v>
          </cell>
        </row>
        <row r="100">
          <cell r="I100">
            <v>0</v>
          </cell>
        </row>
        <row r="101">
          <cell r="I101">
            <v>0</v>
          </cell>
        </row>
        <row r="102">
          <cell r="I102">
            <v>0</v>
          </cell>
        </row>
        <row r="103">
          <cell r="I103">
            <v>0</v>
          </cell>
        </row>
        <row r="104">
          <cell r="I104">
            <v>0</v>
          </cell>
        </row>
        <row r="105">
          <cell r="I105">
            <v>0</v>
          </cell>
        </row>
        <row r="106">
          <cell r="I106">
            <v>0</v>
          </cell>
        </row>
        <row r="107">
          <cell r="I107">
            <v>0</v>
          </cell>
        </row>
        <row r="108">
          <cell r="I108">
            <v>0</v>
          </cell>
        </row>
        <row r="109">
          <cell r="I109">
            <v>0</v>
          </cell>
        </row>
        <row r="110">
          <cell r="I110">
            <v>0</v>
          </cell>
        </row>
        <row r="111">
          <cell r="I111">
            <v>0</v>
          </cell>
        </row>
        <row r="112">
          <cell r="I112">
            <v>0</v>
          </cell>
        </row>
        <row r="113">
          <cell r="I113">
            <v>0</v>
          </cell>
        </row>
        <row r="114">
          <cell r="I114">
            <v>0</v>
          </cell>
        </row>
        <row r="115">
          <cell r="I115">
            <v>0</v>
          </cell>
        </row>
        <row r="116">
          <cell r="I116">
            <v>0</v>
          </cell>
        </row>
        <row r="117">
          <cell r="I117">
            <v>0</v>
          </cell>
        </row>
        <row r="118">
          <cell r="I118">
            <v>0</v>
          </cell>
        </row>
        <row r="119">
          <cell r="I119">
            <v>0</v>
          </cell>
        </row>
        <row r="120">
          <cell r="I120">
            <v>0</v>
          </cell>
        </row>
        <row r="121">
          <cell r="I121">
            <v>0</v>
          </cell>
        </row>
        <row r="122">
          <cell r="I122">
            <v>0</v>
          </cell>
        </row>
        <row r="123">
          <cell r="I123">
            <v>0</v>
          </cell>
        </row>
        <row r="124">
          <cell r="I124">
            <v>0</v>
          </cell>
        </row>
        <row r="125">
          <cell r="I125">
            <v>0</v>
          </cell>
        </row>
        <row r="126">
          <cell r="I126">
            <v>0</v>
          </cell>
        </row>
        <row r="127">
          <cell r="I127">
            <v>0</v>
          </cell>
        </row>
        <row r="128">
          <cell r="I128">
            <v>0</v>
          </cell>
        </row>
        <row r="129">
          <cell r="I129">
            <v>0</v>
          </cell>
        </row>
        <row r="130">
          <cell r="I130">
            <v>0</v>
          </cell>
        </row>
        <row r="131">
          <cell r="I131">
            <v>0</v>
          </cell>
        </row>
        <row r="132">
          <cell r="I132">
            <v>0</v>
          </cell>
        </row>
        <row r="133">
          <cell r="I133">
            <v>0</v>
          </cell>
        </row>
        <row r="134">
          <cell r="I134">
            <v>0</v>
          </cell>
        </row>
        <row r="135">
          <cell r="I135">
            <v>0</v>
          </cell>
        </row>
        <row r="136">
          <cell r="I136">
            <v>0</v>
          </cell>
        </row>
        <row r="137">
          <cell r="I137">
            <v>0</v>
          </cell>
        </row>
        <row r="138">
          <cell r="I138">
            <v>0</v>
          </cell>
        </row>
        <row r="139">
          <cell r="I139">
            <v>0</v>
          </cell>
        </row>
        <row r="140">
          <cell r="I140">
            <v>0</v>
          </cell>
        </row>
        <row r="141">
          <cell r="I141">
            <v>0</v>
          </cell>
        </row>
        <row r="142">
          <cell r="I142">
            <v>0</v>
          </cell>
        </row>
        <row r="143">
          <cell r="I143">
            <v>0</v>
          </cell>
        </row>
        <row r="144">
          <cell r="I144">
            <v>0</v>
          </cell>
        </row>
        <row r="145">
          <cell r="I145">
            <v>0</v>
          </cell>
        </row>
        <row r="146">
          <cell r="I146">
            <v>0</v>
          </cell>
        </row>
        <row r="147">
          <cell r="I147">
            <v>0</v>
          </cell>
        </row>
        <row r="148">
          <cell r="I148">
            <v>0</v>
          </cell>
        </row>
        <row r="149">
          <cell r="I149">
            <v>0</v>
          </cell>
        </row>
        <row r="150">
          <cell r="I150">
            <v>0</v>
          </cell>
        </row>
        <row r="151">
          <cell r="I151">
            <v>0</v>
          </cell>
        </row>
        <row r="152">
          <cell r="I152">
            <v>0</v>
          </cell>
        </row>
        <row r="153">
          <cell r="I153">
            <v>0</v>
          </cell>
        </row>
        <row r="154">
          <cell r="I154">
            <v>0</v>
          </cell>
        </row>
        <row r="155">
          <cell r="I155">
            <v>0</v>
          </cell>
        </row>
        <row r="156">
          <cell r="I156">
            <v>0</v>
          </cell>
        </row>
        <row r="157">
          <cell r="I157">
            <v>0</v>
          </cell>
        </row>
        <row r="158">
          <cell r="I158">
            <v>0</v>
          </cell>
        </row>
        <row r="159">
          <cell r="I159">
            <v>0</v>
          </cell>
        </row>
        <row r="160">
          <cell r="I160">
            <v>0</v>
          </cell>
        </row>
        <row r="161">
          <cell r="I161">
            <v>0</v>
          </cell>
        </row>
        <row r="162">
          <cell r="I162">
            <v>0</v>
          </cell>
        </row>
        <row r="163">
          <cell r="I163">
            <v>0</v>
          </cell>
        </row>
        <row r="164">
          <cell r="I164">
            <v>0</v>
          </cell>
        </row>
        <row r="165">
          <cell r="I165">
            <v>0</v>
          </cell>
        </row>
        <row r="166">
          <cell r="I166">
            <v>0</v>
          </cell>
        </row>
        <row r="167">
          <cell r="I167">
            <v>0</v>
          </cell>
        </row>
        <row r="168">
          <cell r="I168">
            <v>0</v>
          </cell>
        </row>
        <row r="169">
          <cell r="I169">
            <v>0</v>
          </cell>
        </row>
        <row r="170">
          <cell r="I170">
            <v>0</v>
          </cell>
        </row>
        <row r="171">
          <cell r="I171">
            <v>0</v>
          </cell>
        </row>
        <row r="172">
          <cell r="I172">
            <v>0</v>
          </cell>
        </row>
        <row r="173">
          <cell r="I173">
            <v>0</v>
          </cell>
        </row>
        <row r="174">
          <cell r="I174">
            <v>0</v>
          </cell>
        </row>
        <row r="175">
          <cell r="I175">
            <v>0</v>
          </cell>
        </row>
        <row r="176">
          <cell r="I176">
            <v>0</v>
          </cell>
        </row>
        <row r="177">
          <cell r="I177">
            <v>0</v>
          </cell>
        </row>
        <row r="178">
          <cell r="I178">
            <v>0</v>
          </cell>
        </row>
        <row r="179">
          <cell r="I179">
            <v>0</v>
          </cell>
        </row>
        <row r="180">
          <cell r="I180">
            <v>0</v>
          </cell>
        </row>
        <row r="181">
          <cell r="I181">
            <v>0</v>
          </cell>
        </row>
        <row r="182">
          <cell r="I182">
            <v>0</v>
          </cell>
        </row>
        <row r="183">
          <cell r="I183">
            <v>0</v>
          </cell>
        </row>
        <row r="184">
          <cell r="I184">
            <v>0</v>
          </cell>
        </row>
        <row r="185">
          <cell r="I185">
            <v>0</v>
          </cell>
        </row>
        <row r="186">
          <cell r="I186">
            <v>0</v>
          </cell>
        </row>
        <row r="187">
          <cell r="I187">
            <v>0</v>
          </cell>
        </row>
        <row r="188">
          <cell r="I188">
            <v>0</v>
          </cell>
        </row>
        <row r="189">
          <cell r="I189">
            <v>0</v>
          </cell>
        </row>
        <row r="190">
          <cell r="I190">
            <v>0</v>
          </cell>
        </row>
        <row r="191">
          <cell r="I191">
            <v>0</v>
          </cell>
        </row>
        <row r="192">
          <cell r="I192">
            <v>0</v>
          </cell>
        </row>
        <row r="193">
          <cell r="I193">
            <v>0</v>
          </cell>
        </row>
        <row r="194">
          <cell r="I194">
            <v>0</v>
          </cell>
        </row>
        <row r="195">
          <cell r="I195">
            <v>0</v>
          </cell>
        </row>
        <row r="196">
          <cell r="I196">
            <v>0</v>
          </cell>
        </row>
        <row r="197">
          <cell r="I197">
            <v>0</v>
          </cell>
        </row>
        <row r="198">
          <cell r="I198">
            <v>0</v>
          </cell>
        </row>
        <row r="199">
          <cell r="I199">
            <v>0</v>
          </cell>
        </row>
        <row r="200">
          <cell r="I200">
            <v>0</v>
          </cell>
        </row>
        <row r="201">
          <cell r="I201">
            <v>0</v>
          </cell>
        </row>
        <row r="202">
          <cell r="I202">
            <v>0</v>
          </cell>
        </row>
        <row r="203">
          <cell r="I203">
            <v>0</v>
          </cell>
        </row>
        <row r="204">
          <cell r="I204">
            <v>0</v>
          </cell>
        </row>
        <row r="205">
          <cell r="I205">
            <v>0</v>
          </cell>
        </row>
        <row r="206">
          <cell r="I206">
            <v>0</v>
          </cell>
        </row>
        <row r="207">
          <cell r="I207">
            <v>0</v>
          </cell>
        </row>
        <row r="208">
          <cell r="I208">
            <v>0</v>
          </cell>
        </row>
        <row r="209">
          <cell r="I209">
            <v>0</v>
          </cell>
        </row>
        <row r="210">
          <cell r="I210">
            <v>0</v>
          </cell>
        </row>
        <row r="211">
          <cell r="I211">
            <v>0</v>
          </cell>
        </row>
        <row r="212">
          <cell r="I212">
            <v>0</v>
          </cell>
        </row>
        <row r="213">
          <cell r="I213">
            <v>0</v>
          </cell>
        </row>
        <row r="214">
          <cell r="I214">
            <v>0</v>
          </cell>
        </row>
        <row r="215">
          <cell r="I215">
            <v>0</v>
          </cell>
        </row>
        <row r="216">
          <cell r="I216">
            <v>0</v>
          </cell>
        </row>
        <row r="217">
          <cell r="I217">
            <v>0</v>
          </cell>
        </row>
        <row r="218">
          <cell r="I218">
            <v>0</v>
          </cell>
        </row>
        <row r="219">
          <cell r="I219">
            <v>0</v>
          </cell>
        </row>
        <row r="220">
          <cell r="I220">
            <v>0</v>
          </cell>
        </row>
        <row r="221">
          <cell r="I221">
            <v>0</v>
          </cell>
        </row>
        <row r="222">
          <cell r="I222">
            <v>0</v>
          </cell>
        </row>
        <row r="223">
          <cell r="I223">
            <v>0</v>
          </cell>
        </row>
        <row r="224">
          <cell r="I224">
            <v>0</v>
          </cell>
        </row>
        <row r="225">
          <cell r="I225">
            <v>0</v>
          </cell>
        </row>
        <row r="226">
          <cell r="I226">
            <v>0</v>
          </cell>
        </row>
        <row r="227">
          <cell r="I227">
            <v>0</v>
          </cell>
        </row>
        <row r="228">
          <cell r="I228">
            <v>0</v>
          </cell>
        </row>
        <row r="229">
          <cell r="I229">
            <v>0</v>
          </cell>
        </row>
        <row r="230">
          <cell r="I230">
            <v>0</v>
          </cell>
        </row>
        <row r="231">
          <cell r="I231">
            <v>0</v>
          </cell>
        </row>
        <row r="232">
          <cell r="I232">
            <v>0</v>
          </cell>
        </row>
        <row r="233">
          <cell r="I233">
            <v>0</v>
          </cell>
        </row>
        <row r="234">
          <cell r="I234">
            <v>0</v>
          </cell>
        </row>
        <row r="235">
          <cell r="I235">
            <v>0</v>
          </cell>
        </row>
        <row r="236">
          <cell r="I236">
            <v>0</v>
          </cell>
        </row>
        <row r="237">
          <cell r="I237">
            <v>0</v>
          </cell>
        </row>
        <row r="238">
          <cell r="I238">
            <v>0</v>
          </cell>
        </row>
        <row r="239">
          <cell r="I239">
            <v>0</v>
          </cell>
        </row>
        <row r="240">
          <cell r="I240">
            <v>0</v>
          </cell>
        </row>
        <row r="241">
          <cell r="I241">
            <v>0</v>
          </cell>
        </row>
        <row r="242">
          <cell r="I242">
            <v>0</v>
          </cell>
        </row>
        <row r="243">
          <cell r="I243">
            <v>0</v>
          </cell>
        </row>
        <row r="244">
          <cell r="I244">
            <v>0</v>
          </cell>
        </row>
        <row r="245">
          <cell r="I245">
            <v>0</v>
          </cell>
        </row>
        <row r="246">
          <cell r="I246">
            <v>0</v>
          </cell>
        </row>
        <row r="247">
          <cell r="I247">
            <v>0</v>
          </cell>
        </row>
        <row r="248">
          <cell r="I248">
            <v>0</v>
          </cell>
        </row>
        <row r="249">
          <cell r="I249">
            <v>0</v>
          </cell>
        </row>
        <row r="250">
          <cell r="I250">
            <v>0</v>
          </cell>
        </row>
        <row r="251">
          <cell r="I251">
            <v>0</v>
          </cell>
        </row>
        <row r="252">
          <cell r="I252">
            <v>0</v>
          </cell>
        </row>
        <row r="253">
          <cell r="I253">
            <v>0</v>
          </cell>
        </row>
        <row r="254">
          <cell r="I254">
            <v>0</v>
          </cell>
        </row>
        <row r="255">
          <cell r="I255">
            <v>0</v>
          </cell>
        </row>
        <row r="256">
          <cell r="I256">
            <v>0</v>
          </cell>
        </row>
        <row r="257">
          <cell r="I257">
            <v>0</v>
          </cell>
        </row>
        <row r="258">
          <cell r="I258">
            <v>0</v>
          </cell>
        </row>
        <row r="259">
          <cell r="I259">
            <v>0</v>
          </cell>
        </row>
        <row r="260">
          <cell r="I260">
            <v>0</v>
          </cell>
        </row>
        <row r="261">
          <cell r="I261">
            <v>0</v>
          </cell>
        </row>
        <row r="262">
          <cell r="I262">
            <v>0</v>
          </cell>
        </row>
        <row r="263">
          <cell r="I263">
            <v>0</v>
          </cell>
        </row>
        <row r="264">
          <cell r="I264">
            <v>0</v>
          </cell>
        </row>
        <row r="265">
          <cell r="I265">
            <v>0</v>
          </cell>
        </row>
        <row r="266">
          <cell r="I266">
            <v>0</v>
          </cell>
        </row>
        <row r="267">
          <cell r="I267">
            <v>0</v>
          </cell>
        </row>
        <row r="268">
          <cell r="I268">
            <v>0</v>
          </cell>
        </row>
        <row r="269">
          <cell r="I269">
            <v>0</v>
          </cell>
        </row>
        <row r="270">
          <cell r="I270">
            <v>0</v>
          </cell>
        </row>
        <row r="271">
          <cell r="I271">
            <v>0</v>
          </cell>
        </row>
        <row r="272">
          <cell r="I272">
            <v>0</v>
          </cell>
        </row>
        <row r="273">
          <cell r="I273">
            <v>0</v>
          </cell>
        </row>
        <row r="274">
          <cell r="I274">
            <v>0</v>
          </cell>
        </row>
        <row r="275">
          <cell r="I275">
            <v>0</v>
          </cell>
        </row>
        <row r="276">
          <cell r="I276">
            <v>0</v>
          </cell>
        </row>
        <row r="277">
          <cell r="I277">
            <v>0</v>
          </cell>
        </row>
        <row r="278">
          <cell r="I278">
            <v>0</v>
          </cell>
        </row>
        <row r="279">
          <cell r="I279">
            <v>0</v>
          </cell>
        </row>
        <row r="280">
          <cell r="I280">
            <v>0</v>
          </cell>
        </row>
        <row r="281">
          <cell r="I281">
            <v>0</v>
          </cell>
        </row>
        <row r="282">
          <cell r="I282">
            <v>0</v>
          </cell>
        </row>
        <row r="283">
          <cell r="I283">
            <v>0</v>
          </cell>
        </row>
        <row r="284">
          <cell r="I284">
            <v>0</v>
          </cell>
        </row>
        <row r="285">
          <cell r="I285">
            <v>0</v>
          </cell>
        </row>
        <row r="286">
          <cell r="I286">
            <v>0</v>
          </cell>
        </row>
        <row r="287">
          <cell r="I287">
            <v>0</v>
          </cell>
        </row>
        <row r="288">
          <cell r="I288">
            <v>0</v>
          </cell>
        </row>
        <row r="289">
          <cell r="I289">
            <v>0</v>
          </cell>
        </row>
        <row r="290">
          <cell r="I290">
            <v>0</v>
          </cell>
        </row>
        <row r="291">
          <cell r="I291">
            <v>0</v>
          </cell>
        </row>
        <row r="292">
          <cell r="I292">
            <v>0</v>
          </cell>
        </row>
        <row r="293">
          <cell r="I293">
            <v>0</v>
          </cell>
        </row>
        <row r="294">
          <cell r="I294">
            <v>0</v>
          </cell>
        </row>
        <row r="295">
          <cell r="I295">
            <v>0</v>
          </cell>
        </row>
        <row r="296">
          <cell r="I296">
            <v>0</v>
          </cell>
        </row>
        <row r="297">
          <cell r="I297">
            <v>0</v>
          </cell>
        </row>
        <row r="298">
          <cell r="I298">
            <v>0</v>
          </cell>
        </row>
        <row r="299">
          <cell r="I299">
            <v>0</v>
          </cell>
        </row>
        <row r="300">
          <cell r="I300">
            <v>0</v>
          </cell>
        </row>
        <row r="301">
          <cell r="I301">
            <v>0</v>
          </cell>
        </row>
        <row r="302">
          <cell r="I302">
            <v>0</v>
          </cell>
        </row>
        <row r="303">
          <cell r="I303">
            <v>0</v>
          </cell>
        </row>
        <row r="304">
          <cell r="I304">
            <v>0</v>
          </cell>
        </row>
        <row r="305">
          <cell r="I305">
            <v>0</v>
          </cell>
        </row>
        <row r="306">
          <cell r="I306">
            <v>0</v>
          </cell>
        </row>
        <row r="307">
          <cell r="I307">
            <v>0</v>
          </cell>
        </row>
        <row r="308">
          <cell r="I308">
            <v>0</v>
          </cell>
        </row>
        <row r="309">
          <cell r="I309">
            <v>0</v>
          </cell>
        </row>
        <row r="310">
          <cell r="I310">
            <v>0</v>
          </cell>
        </row>
        <row r="311">
          <cell r="I311">
            <v>0</v>
          </cell>
        </row>
        <row r="312">
          <cell r="I312">
            <v>0</v>
          </cell>
        </row>
        <row r="313">
          <cell r="I313">
            <v>0</v>
          </cell>
        </row>
        <row r="314">
          <cell r="I314">
            <v>0</v>
          </cell>
        </row>
        <row r="315">
          <cell r="I315">
            <v>0</v>
          </cell>
        </row>
        <row r="316">
          <cell r="I316">
            <v>0</v>
          </cell>
        </row>
        <row r="317">
          <cell r="I317">
            <v>0</v>
          </cell>
        </row>
        <row r="318">
          <cell r="I318">
            <v>0</v>
          </cell>
        </row>
        <row r="319">
          <cell r="I319">
            <v>0</v>
          </cell>
        </row>
        <row r="320">
          <cell r="I320">
            <v>0</v>
          </cell>
        </row>
        <row r="321">
          <cell r="I321">
            <v>0</v>
          </cell>
        </row>
        <row r="322">
          <cell r="I322">
            <v>0</v>
          </cell>
        </row>
        <row r="323">
          <cell r="I323">
            <v>0</v>
          </cell>
        </row>
        <row r="324">
          <cell r="I324">
            <v>0</v>
          </cell>
        </row>
        <row r="325">
          <cell r="I325">
            <v>0</v>
          </cell>
        </row>
        <row r="326">
          <cell r="I326">
            <v>0</v>
          </cell>
        </row>
        <row r="327">
          <cell r="I327">
            <v>0</v>
          </cell>
        </row>
        <row r="328">
          <cell r="I328">
            <v>0</v>
          </cell>
        </row>
        <row r="329">
          <cell r="I329">
            <v>0</v>
          </cell>
        </row>
        <row r="330">
          <cell r="I330">
            <v>0</v>
          </cell>
        </row>
        <row r="331">
          <cell r="I331">
            <v>0</v>
          </cell>
        </row>
        <row r="332">
          <cell r="I332">
            <v>0</v>
          </cell>
        </row>
        <row r="333">
          <cell r="I333">
            <v>0</v>
          </cell>
        </row>
        <row r="334">
          <cell r="I334">
            <v>0</v>
          </cell>
        </row>
        <row r="335">
          <cell r="I335">
            <v>0</v>
          </cell>
        </row>
        <row r="336">
          <cell r="I336">
            <v>0</v>
          </cell>
        </row>
        <row r="337">
          <cell r="I337">
            <v>0</v>
          </cell>
        </row>
        <row r="338">
          <cell r="I338">
            <v>0</v>
          </cell>
        </row>
        <row r="339">
          <cell r="I339">
            <v>0</v>
          </cell>
        </row>
        <row r="340">
          <cell r="I340">
            <v>0</v>
          </cell>
        </row>
        <row r="341">
          <cell r="I341">
            <v>0</v>
          </cell>
        </row>
        <row r="342">
          <cell r="I342">
            <v>0</v>
          </cell>
        </row>
        <row r="343">
          <cell r="I343">
            <v>0</v>
          </cell>
        </row>
        <row r="344">
          <cell r="I344">
            <v>0</v>
          </cell>
        </row>
        <row r="345">
          <cell r="I345">
            <v>0</v>
          </cell>
        </row>
        <row r="346">
          <cell r="I346">
            <v>0</v>
          </cell>
        </row>
        <row r="347">
          <cell r="I347">
            <v>0</v>
          </cell>
        </row>
        <row r="348">
          <cell r="I348">
            <v>0</v>
          </cell>
        </row>
        <row r="349">
          <cell r="I349">
            <v>0</v>
          </cell>
        </row>
        <row r="350">
          <cell r="I350">
            <v>0</v>
          </cell>
        </row>
        <row r="351">
          <cell r="I351">
            <v>0</v>
          </cell>
        </row>
        <row r="352">
          <cell r="I352">
            <v>0</v>
          </cell>
        </row>
        <row r="353">
          <cell r="I353">
            <v>0</v>
          </cell>
        </row>
        <row r="354">
          <cell r="I354">
            <v>0</v>
          </cell>
        </row>
        <row r="355">
          <cell r="I355">
            <v>0</v>
          </cell>
        </row>
        <row r="356">
          <cell r="I356">
            <v>0</v>
          </cell>
        </row>
        <row r="357">
          <cell r="I357">
            <v>0</v>
          </cell>
        </row>
        <row r="358">
          <cell r="I358">
            <v>0</v>
          </cell>
        </row>
        <row r="359">
          <cell r="I359">
            <v>0</v>
          </cell>
        </row>
        <row r="360">
          <cell r="I360">
            <v>0</v>
          </cell>
        </row>
        <row r="361">
          <cell r="I361">
            <v>0</v>
          </cell>
        </row>
        <row r="362">
          <cell r="I362">
            <v>0</v>
          </cell>
        </row>
        <row r="363">
          <cell r="I363">
            <v>0</v>
          </cell>
        </row>
        <row r="364">
          <cell r="I364">
            <v>0</v>
          </cell>
        </row>
        <row r="365">
          <cell r="I365">
            <v>0</v>
          </cell>
        </row>
        <row r="366">
          <cell r="I366">
            <v>0</v>
          </cell>
        </row>
        <row r="367">
          <cell r="I367">
            <v>0</v>
          </cell>
        </row>
        <row r="368">
          <cell r="I368">
            <v>0</v>
          </cell>
        </row>
        <row r="369">
          <cell r="I369">
            <v>0</v>
          </cell>
        </row>
        <row r="370">
          <cell r="I370">
            <v>0</v>
          </cell>
        </row>
        <row r="371">
          <cell r="I371">
            <v>0</v>
          </cell>
        </row>
        <row r="372">
          <cell r="I372">
            <v>0</v>
          </cell>
        </row>
        <row r="373">
          <cell r="I373">
            <v>0</v>
          </cell>
        </row>
        <row r="374">
          <cell r="I374">
            <v>0</v>
          </cell>
        </row>
        <row r="375">
          <cell r="I375">
            <v>0</v>
          </cell>
        </row>
        <row r="376">
          <cell r="I376">
            <v>0</v>
          </cell>
        </row>
        <row r="377">
          <cell r="I377">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law.ato.gov.au/atolaw/view.htm?docid=PSR/PS20016/NAT/ATO/000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67"/>
  <sheetViews>
    <sheetView tabSelected="1" zoomScale="115" zoomScaleNormal="115" workbookViewId="0">
      <selection activeCell="A5" sqref="A5"/>
    </sheetView>
  </sheetViews>
  <sheetFormatPr defaultColWidth="8.7109375" defaultRowHeight="12.75" x14ac:dyDescent="0.2"/>
  <cols>
    <col min="1" max="1" width="35.7109375" style="1" customWidth="1"/>
    <col min="2" max="2" width="18.85546875" style="1" customWidth="1"/>
    <col min="3" max="3" width="12.85546875" style="1" customWidth="1"/>
    <col min="4" max="4" width="16.42578125" style="1" customWidth="1"/>
    <col min="5" max="5" width="16.140625" style="1" customWidth="1"/>
    <col min="6" max="6" width="10.140625" style="1" bestFit="1" customWidth="1"/>
    <col min="7" max="7" width="4.140625" style="1" customWidth="1"/>
    <col min="8" max="8" width="11.140625" style="1" bestFit="1" customWidth="1"/>
    <col min="9" max="9" width="8.7109375" style="1"/>
    <col min="10" max="10" width="11.140625" style="1" bestFit="1" customWidth="1"/>
    <col min="11" max="16384" width="8.7109375" style="1"/>
  </cols>
  <sheetData>
    <row r="1" spans="1:3" x14ac:dyDescent="0.2">
      <c r="A1" s="2" t="s">
        <v>28</v>
      </c>
      <c r="B1" s="2"/>
    </row>
    <row r="2" spans="1:3" x14ac:dyDescent="0.2">
      <c r="A2" s="2" t="s">
        <v>30</v>
      </c>
      <c r="B2" s="52">
        <v>2024</v>
      </c>
      <c r="C2" s="53"/>
    </row>
    <row r="3" spans="1:3" x14ac:dyDescent="0.2">
      <c r="A3" s="2" t="s">
        <v>29</v>
      </c>
      <c r="B3" s="52" t="s">
        <v>95</v>
      </c>
      <c r="C3" s="53"/>
    </row>
    <row r="4" spans="1:3" x14ac:dyDescent="0.2">
      <c r="A4" s="2" t="s">
        <v>31</v>
      </c>
      <c r="B4" s="52" t="s">
        <v>96</v>
      </c>
      <c r="C4" s="53"/>
    </row>
    <row r="5" spans="1:3" x14ac:dyDescent="0.2">
      <c r="A5" s="2"/>
      <c r="B5" s="14"/>
      <c r="C5" s="15"/>
    </row>
    <row r="6" spans="1:3" x14ac:dyDescent="0.2">
      <c r="A6" s="16" t="s">
        <v>32</v>
      </c>
      <c r="B6" s="14"/>
      <c r="C6" s="15"/>
    </row>
    <row r="7" spans="1:3" x14ac:dyDescent="0.2">
      <c r="A7" s="2" t="s">
        <v>75</v>
      </c>
      <c r="B7" s="14"/>
      <c r="C7" s="15"/>
    </row>
    <row r="8" spans="1:3" x14ac:dyDescent="0.2">
      <c r="A8" s="1" t="s">
        <v>73</v>
      </c>
      <c r="B8" s="28" t="s">
        <v>104</v>
      </c>
    </row>
    <row r="9" spans="1:3" x14ac:dyDescent="0.2">
      <c r="A9" s="1" t="s">
        <v>74</v>
      </c>
      <c r="B9" s="28" t="s">
        <v>105</v>
      </c>
    </row>
    <row r="10" spans="1:3" x14ac:dyDescent="0.2">
      <c r="A10" s="1" t="s">
        <v>81</v>
      </c>
      <c r="B10" s="28">
        <v>3995</v>
      </c>
    </row>
    <row r="11" spans="1:3" x14ac:dyDescent="0.2">
      <c r="A11" s="1" t="s">
        <v>82</v>
      </c>
      <c r="B11" s="29">
        <v>42024</v>
      </c>
      <c r="C11" s="17"/>
    </row>
    <row r="12" spans="1:3" x14ac:dyDescent="0.2">
      <c r="A12" s="1" t="s">
        <v>103</v>
      </c>
      <c r="B12" s="42">
        <f>Data!B17</f>
        <v>69674</v>
      </c>
      <c r="C12" s="17"/>
    </row>
    <row r="13" spans="1:3" x14ac:dyDescent="0.2">
      <c r="A13" s="1" t="s">
        <v>83</v>
      </c>
      <c r="B13" s="43" t="str">
        <f>IF($B$11&gt;B12,"Yes","No")</f>
        <v>No</v>
      </c>
      <c r="C13" s="17"/>
    </row>
    <row r="14" spans="1:3" x14ac:dyDescent="0.2">
      <c r="A14" s="1" t="s">
        <v>0</v>
      </c>
      <c r="B14" s="30">
        <v>44926</v>
      </c>
      <c r="C14" s="3"/>
    </row>
    <row r="15" spans="1:3" x14ac:dyDescent="0.2">
      <c r="A15" s="1" t="s">
        <v>77</v>
      </c>
      <c r="B15" s="31">
        <v>5000</v>
      </c>
      <c r="C15" s="18"/>
    </row>
    <row r="16" spans="1:3" x14ac:dyDescent="0.2">
      <c r="A16" s="1" t="s">
        <v>76</v>
      </c>
      <c r="B16" s="28">
        <v>15000</v>
      </c>
      <c r="C16" s="18"/>
    </row>
    <row r="17" spans="1:5" x14ac:dyDescent="0.2">
      <c r="A17" s="1" t="s">
        <v>106</v>
      </c>
      <c r="B17" s="28" t="s">
        <v>22</v>
      </c>
      <c r="C17" s="18"/>
    </row>
    <row r="18" spans="1:5" x14ac:dyDescent="0.2">
      <c r="A18" s="1" t="s">
        <v>107</v>
      </c>
      <c r="B18" s="30">
        <v>45108</v>
      </c>
      <c r="C18" s="18"/>
    </row>
    <row r="19" spans="1:5" x14ac:dyDescent="0.2">
      <c r="A19" s="1" t="s">
        <v>108</v>
      </c>
      <c r="B19" s="46">
        <f>B15/B16</f>
        <v>0.33333333333333331</v>
      </c>
      <c r="C19" s="8"/>
      <c r="E19" s="5"/>
    </row>
    <row r="20" spans="1:5" x14ac:dyDescent="0.2">
      <c r="B20" s="47"/>
      <c r="C20" s="8"/>
      <c r="E20" s="5"/>
    </row>
    <row r="21" spans="1:5" x14ac:dyDescent="0.2">
      <c r="A21" s="2" t="s">
        <v>97</v>
      </c>
      <c r="B21" s="17"/>
      <c r="E21" s="17"/>
    </row>
    <row r="22" spans="1:5" x14ac:dyDescent="0.2">
      <c r="A22" s="1" t="s">
        <v>37</v>
      </c>
      <c r="B22" s="32">
        <v>2024</v>
      </c>
      <c r="C22" s="19"/>
      <c r="E22" s="20"/>
    </row>
    <row r="23" spans="1:5" x14ac:dyDescent="0.2">
      <c r="A23" s="1" t="s">
        <v>100</v>
      </c>
      <c r="B23" s="32">
        <v>0</v>
      </c>
      <c r="C23" s="21"/>
      <c r="E23" s="17"/>
    </row>
    <row r="24" spans="1:5" x14ac:dyDescent="0.2">
      <c r="A24" s="1" t="s">
        <v>84</v>
      </c>
      <c r="B24" s="32">
        <v>0</v>
      </c>
      <c r="C24" s="21"/>
      <c r="E24" s="17"/>
    </row>
    <row r="25" spans="1:5" x14ac:dyDescent="0.2">
      <c r="A25" s="1" t="s">
        <v>40</v>
      </c>
      <c r="B25" s="32">
        <v>0</v>
      </c>
    </row>
    <row r="26" spans="1:5" x14ac:dyDescent="0.2">
      <c r="A26" s="1" t="s">
        <v>38</v>
      </c>
      <c r="B26" s="32">
        <v>0</v>
      </c>
      <c r="C26" s="17"/>
    </row>
    <row r="27" spans="1:5" x14ac:dyDescent="0.2">
      <c r="A27" s="1" t="s">
        <v>41</v>
      </c>
      <c r="B27" s="32">
        <v>0</v>
      </c>
      <c r="C27" s="17"/>
    </row>
    <row r="28" spans="1:5" x14ac:dyDescent="0.2">
      <c r="A28" s="1" t="s">
        <v>85</v>
      </c>
      <c r="B28" s="32">
        <v>0</v>
      </c>
      <c r="C28" s="17"/>
    </row>
    <row r="29" spans="1:5" x14ac:dyDescent="0.2">
      <c r="A29" s="32" t="s">
        <v>39</v>
      </c>
      <c r="B29" s="32">
        <v>0</v>
      </c>
      <c r="C29" s="17"/>
    </row>
    <row r="30" spans="1:5" x14ac:dyDescent="0.2">
      <c r="A30" s="32" t="s">
        <v>39</v>
      </c>
      <c r="B30" s="32">
        <v>0</v>
      </c>
      <c r="C30" s="17"/>
    </row>
    <row r="31" spans="1:5" x14ac:dyDescent="0.2">
      <c r="A31" s="22" t="s">
        <v>98</v>
      </c>
      <c r="B31" s="23">
        <f>SUM(B22:B30)</f>
        <v>2024</v>
      </c>
      <c r="C31" s="17"/>
    </row>
    <row r="32" spans="1:5" x14ac:dyDescent="0.2">
      <c r="A32" s="45"/>
      <c r="B32" s="24"/>
      <c r="C32" s="17"/>
    </row>
    <row r="33" spans="1:5" x14ac:dyDescent="0.2">
      <c r="A33" s="2" t="s">
        <v>86</v>
      </c>
    </row>
    <row r="34" spans="1:5" x14ac:dyDescent="0.2">
      <c r="A34" s="1" t="s">
        <v>87</v>
      </c>
      <c r="B34" s="54">
        <f>IF(B17= "No","A Valid Logbook is Required",B19*B31)</f>
        <v>674.66666666666663</v>
      </c>
      <c r="C34" s="55"/>
    </row>
    <row r="35" spans="1:5" x14ac:dyDescent="0.2">
      <c r="A35" s="1" t="s">
        <v>88</v>
      </c>
      <c r="B35" s="54">
        <f>IF(B2&lt;=2022,IF(B15&gt;5000,5000*Data!C63,B15*Data!C63),IF(B2=2023,IF(B15&gt;5000,5000*Data!C64,B15*Data!C64),IF(B15&gt;5000,5000*Data!C65,B15*Data!C65) ))</f>
        <v>4250</v>
      </c>
      <c r="C35" s="55"/>
    </row>
    <row r="38" spans="1:5" x14ac:dyDescent="0.2">
      <c r="A38" s="10" t="s">
        <v>89</v>
      </c>
      <c r="B38" s="10" t="s">
        <v>35</v>
      </c>
      <c r="C38" s="10" t="s">
        <v>34</v>
      </c>
      <c r="D38" s="10" t="s">
        <v>36</v>
      </c>
    </row>
    <row r="39" spans="1:5" x14ac:dyDescent="0.2">
      <c r="A39" s="1" t="s">
        <v>48</v>
      </c>
      <c r="B39" s="32">
        <v>0</v>
      </c>
      <c r="C39" s="49">
        <v>0.2024</v>
      </c>
      <c r="D39" s="8">
        <f t="shared" ref="D39:D50" si="0">B39*C39</f>
        <v>0</v>
      </c>
    </row>
    <row r="40" spans="1:5" x14ac:dyDescent="0.2">
      <c r="A40" s="1" t="s">
        <v>49</v>
      </c>
      <c r="B40" s="32">
        <v>0</v>
      </c>
      <c r="C40" s="49">
        <v>0.2024</v>
      </c>
      <c r="D40" s="8">
        <f t="shared" si="0"/>
        <v>0</v>
      </c>
    </row>
    <row r="41" spans="1:5" x14ac:dyDescent="0.2">
      <c r="A41" s="9" t="s">
        <v>43</v>
      </c>
      <c r="B41" s="32">
        <v>0</v>
      </c>
      <c r="C41" s="49">
        <v>0.2024</v>
      </c>
      <c r="D41" s="8">
        <f t="shared" si="0"/>
        <v>0</v>
      </c>
    </row>
    <row r="42" spans="1:5" x14ac:dyDescent="0.2">
      <c r="A42" s="9" t="s">
        <v>42</v>
      </c>
      <c r="B42" s="32">
        <v>0</v>
      </c>
      <c r="C42" s="49">
        <v>0.2024</v>
      </c>
      <c r="D42" s="8">
        <f t="shared" si="0"/>
        <v>0</v>
      </c>
    </row>
    <row r="43" spans="1:5" x14ac:dyDescent="0.2">
      <c r="A43" s="9" t="s">
        <v>44</v>
      </c>
      <c r="B43" s="32">
        <v>0</v>
      </c>
      <c r="C43" s="49">
        <v>0.2024</v>
      </c>
      <c r="D43" s="8">
        <f t="shared" si="0"/>
        <v>0</v>
      </c>
    </row>
    <row r="44" spans="1:5" x14ac:dyDescent="0.2">
      <c r="A44" s="9" t="s">
        <v>90</v>
      </c>
      <c r="B44" s="32">
        <v>0</v>
      </c>
      <c r="C44" s="49">
        <v>0.2024</v>
      </c>
      <c r="D44" s="8">
        <f t="shared" si="0"/>
        <v>0</v>
      </c>
    </row>
    <row r="45" spans="1:5" x14ac:dyDescent="0.2">
      <c r="A45" s="1" t="s">
        <v>45</v>
      </c>
      <c r="B45" s="32">
        <v>0</v>
      </c>
      <c r="C45" s="49">
        <v>0.2024</v>
      </c>
      <c r="D45" s="8">
        <f t="shared" si="0"/>
        <v>0</v>
      </c>
    </row>
    <row r="46" spans="1:5" x14ac:dyDescent="0.2">
      <c r="A46" s="1" t="s">
        <v>99</v>
      </c>
      <c r="B46" s="32">
        <v>0</v>
      </c>
      <c r="C46" s="49">
        <v>0.2024</v>
      </c>
      <c r="D46" s="8">
        <f t="shared" si="0"/>
        <v>0</v>
      </c>
      <c r="E46" s="3"/>
    </row>
    <row r="47" spans="1:5" x14ac:dyDescent="0.2">
      <c r="A47" s="9" t="s">
        <v>46</v>
      </c>
      <c r="B47" s="32">
        <v>0</v>
      </c>
      <c r="C47" s="49">
        <v>0.2024</v>
      </c>
      <c r="D47" s="8">
        <f t="shared" si="0"/>
        <v>0</v>
      </c>
      <c r="E47" s="3"/>
    </row>
    <row r="48" spans="1:5" x14ac:dyDescent="0.2">
      <c r="A48" s="33" t="s">
        <v>39</v>
      </c>
      <c r="B48" s="32">
        <v>0</v>
      </c>
      <c r="C48" s="49">
        <v>0.2024</v>
      </c>
      <c r="D48" s="8">
        <f t="shared" si="0"/>
        <v>0</v>
      </c>
      <c r="E48" s="3"/>
    </row>
    <row r="49" spans="1:11" x14ac:dyDescent="0.2">
      <c r="A49" s="33" t="s">
        <v>39</v>
      </c>
      <c r="B49" s="32">
        <v>0</v>
      </c>
      <c r="C49" s="49">
        <v>0.2024</v>
      </c>
      <c r="D49" s="8">
        <f t="shared" si="0"/>
        <v>0</v>
      </c>
      <c r="E49" s="3"/>
    </row>
    <row r="50" spans="1:11" x14ac:dyDescent="0.2">
      <c r="A50" s="33" t="s">
        <v>39</v>
      </c>
      <c r="B50" s="32">
        <v>0</v>
      </c>
      <c r="C50" s="49">
        <v>0.2024</v>
      </c>
      <c r="D50" s="8">
        <f t="shared" si="0"/>
        <v>0</v>
      </c>
    </row>
    <row r="51" spans="1:11" x14ac:dyDescent="0.2">
      <c r="A51" s="10" t="s">
        <v>47</v>
      </c>
      <c r="B51" s="25">
        <f>SUM(B39:B50)</f>
        <v>0</v>
      </c>
      <c r="C51" s="25"/>
      <c r="D51" s="25">
        <f>SUM(D39:D50)</f>
        <v>0</v>
      </c>
    </row>
    <row r="53" spans="1:11" ht="12.75" customHeight="1" x14ac:dyDescent="0.2">
      <c r="A53" s="50" t="s">
        <v>110</v>
      </c>
      <c r="B53" s="50"/>
      <c r="C53" s="50"/>
      <c r="D53" s="50"/>
      <c r="E53" s="50"/>
      <c r="J53" s="8"/>
    </row>
    <row r="54" spans="1:11" x14ac:dyDescent="0.2">
      <c r="A54" s="50"/>
      <c r="B54" s="50"/>
      <c r="C54" s="50"/>
      <c r="D54" s="50"/>
      <c r="E54" s="50"/>
    </row>
    <row r="55" spans="1:11" x14ac:dyDescent="0.2">
      <c r="A55" s="50"/>
      <c r="B55" s="50"/>
      <c r="C55" s="50"/>
      <c r="D55" s="50"/>
      <c r="E55" s="50"/>
    </row>
    <row r="56" spans="1:11" x14ac:dyDescent="0.2">
      <c r="A56" s="51"/>
      <c r="B56" s="51"/>
      <c r="C56" s="51"/>
      <c r="D56" s="51"/>
      <c r="E56" s="51"/>
    </row>
    <row r="58" spans="1:11" ht="12.75" customHeight="1" x14ac:dyDescent="0.2">
      <c r="A58" s="1" t="s">
        <v>111</v>
      </c>
      <c r="D58" s="1" t="s">
        <v>26</v>
      </c>
      <c r="F58" s="8"/>
    </row>
    <row r="59" spans="1:11" x14ac:dyDescent="0.2">
      <c r="B59" s="26"/>
      <c r="C59" s="8"/>
      <c r="D59" s="8"/>
      <c r="H59" s="8"/>
    </row>
    <row r="63" spans="1:11" x14ac:dyDescent="0.2">
      <c r="E63" s="27"/>
    </row>
    <row r="64" spans="1:11" x14ac:dyDescent="0.2">
      <c r="A64" s="7"/>
      <c r="B64" s="7"/>
      <c r="C64" s="7"/>
      <c r="D64" s="7"/>
      <c r="E64" s="7"/>
      <c r="F64" s="7"/>
      <c r="G64" s="7"/>
      <c r="H64" s="7"/>
      <c r="I64" s="7"/>
      <c r="J64" s="7"/>
      <c r="K64" s="7"/>
    </row>
    <row r="65" spans="1:11" x14ac:dyDescent="0.2">
      <c r="A65" s="7"/>
      <c r="B65" s="7"/>
      <c r="C65" s="7"/>
      <c r="D65" s="7"/>
      <c r="E65" s="7"/>
      <c r="G65" s="7"/>
      <c r="H65" s="7"/>
      <c r="I65" s="7"/>
      <c r="J65" s="7"/>
      <c r="K65" s="7"/>
    </row>
    <row r="66" spans="1:11" x14ac:dyDescent="0.2">
      <c r="A66" s="7"/>
      <c r="B66" s="7"/>
      <c r="C66" s="7"/>
      <c r="D66" s="7"/>
      <c r="E66" s="7"/>
      <c r="F66" s="7"/>
      <c r="G66" s="7"/>
      <c r="H66" s="7"/>
      <c r="I66" s="7"/>
      <c r="J66" s="7"/>
      <c r="K66" s="7"/>
    </row>
    <row r="67" spans="1:11" ht="0.6" customHeight="1" x14ac:dyDescent="0.2">
      <c r="A67" s="7"/>
      <c r="B67" s="7"/>
      <c r="C67" s="7"/>
      <c r="D67" s="7"/>
      <c r="F67" s="7"/>
      <c r="G67" s="7"/>
      <c r="H67" s="7"/>
      <c r="I67" s="7"/>
      <c r="J67" s="7"/>
      <c r="K67" s="7"/>
    </row>
  </sheetData>
  <sheetProtection algorithmName="SHA-512" hashValue="GtpB5LiTpnxzA+yIdoQcm6vGXI7q927xD24DbfZ+5BoNvZf+GLjAwwVIK6tkmV9GPzdYRtrz9uKJeyZTX1mpUQ==" saltValue="S7QFcduT8YTY6K/gAjdTUg==" spinCount="100000" sheet="1" formatCells="0" formatColumns="0" formatRows="0"/>
  <mergeCells count="6">
    <mergeCell ref="A53:E56"/>
    <mergeCell ref="B2:C2"/>
    <mergeCell ref="B3:C3"/>
    <mergeCell ref="B4:C4"/>
    <mergeCell ref="B34:C34"/>
    <mergeCell ref="B35:C35"/>
  </mergeCells>
  <conditionalFormatting sqref="B34:B35">
    <cfRule type="top10" dxfId="0" priority="6" rank="1"/>
  </conditionalFormatting>
  <pageMargins left="0.25" right="0.25" top="0.75" bottom="0.75" header="0.3" footer="0.3"/>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Data!$G$2:$G$4</xm:f>
          </x14:formula1>
          <xm:sqref>B2:C2</xm:sqref>
        </x14:dataValidation>
        <x14:dataValidation type="list" allowBlank="1" showInputMessage="1" showErrorMessage="1" xr:uid="{00000000-0002-0000-0000-000001000000}">
          <x14:formula1>
            <xm:f>Data!$B$12:$C$12</xm:f>
          </x14:formula1>
          <xm:sqref>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57"/>
  <sheetViews>
    <sheetView zoomScale="115" zoomScaleNormal="115" workbookViewId="0">
      <selection activeCell="B10" sqref="B10"/>
    </sheetView>
  </sheetViews>
  <sheetFormatPr defaultColWidth="8.7109375" defaultRowHeight="12.75" x14ac:dyDescent="0.2"/>
  <cols>
    <col min="1" max="1" width="31.85546875" style="1" customWidth="1"/>
    <col min="2" max="2" width="12.7109375" style="1" customWidth="1"/>
    <col min="3" max="3" width="13.140625" style="1" customWidth="1"/>
    <col min="4" max="4" width="18.140625" style="1" bestFit="1" customWidth="1"/>
    <col min="5" max="5" width="8.5703125" style="1" customWidth="1"/>
    <col min="6" max="6" width="10.140625" style="1" bestFit="1" customWidth="1"/>
    <col min="7" max="7" width="4.140625" style="1" customWidth="1"/>
    <col min="8" max="8" width="11.140625" style="1" bestFit="1" customWidth="1"/>
    <col min="9" max="9" width="9.85546875" style="1" bestFit="1" customWidth="1"/>
    <col min="10" max="10" width="11.140625" style="1" bestFit="1" customWidth="1"/>
    <col min="11" max="16384" width="8.7109375" style="1"/>
  </cols>
  <sheetData>
    <row r="1" spans="1:9" x14ac:dyDescent="0.2">
      <c r="A1" s="2" t="s">
        <v>28</v>
      </c>
      <c r="B1" s="2"/>
    </row>
    <row r="2" spans="1:9" x14ac:dyDescent="0.2">
      <c r="A2" s="2" t="s">
        <v>30</v>
      </c>
      <c r="B2" s="57">
        <f>'Car Expenses Worksheet'!B2:C2</f>
        <v>2024</v>
      </c>
      <c r="C2" s="59"/>
    </row>
    <row r="3" spans="1:9" x14ac:dyDescent="0.2">
      <c r="A3" s="2" t="s">
        <v>29</v>
      </c>
      <c r="B3" s="57" t="str">
        <f>'Car Expenses Worksheet'!B3:C3</f>
        <v>Bond, James Bond</v>
      </c>
      <c r="C3" s="58"/>
    </row>
    <row r="4" spans="1:9" x14ac:dyDescent="0.2">
      <c r="A4" s="2" t="s">
        <v>31</v>
      </c>
      <c r="B4" s="57" t="str">
        <f>'Car Expenses Worksheet'!B4:C4</f>
        <v>Secret Agent</v>
      </c>
      <c r="C4" s="58"/>
    </row>
    <row r="5" spans="1:9" x14ac:dyDescent="0.2">
      <c r="A5" s="2"/>
      <c r="B5" s="4"/>
    </row>
    <row r="6" spans="1:9" x14ac:dyDescent="0.2">
      <c r="A6" s="2" t="s">
        <v>33</v>
      </c>
    </row>
    <row r="7" spans="1:9" x14ac:dyDescent="0.2">
      <c r="A7" s="2"/>
    </row>
    <row r="8" spans="1:9" x14ac:dyDescent="0.2">
      <c r="A8" s="10" t="s">
        <v>50</v>
      </c>
      <c r="B8" s="10" t="s">
        <v>35</v>
      </c>
      <c r="C8" s="10" t="s">
        <v>34</v>
      </c>
      <c r="D8" s="10" t="s">
        <v>36</v>
      </c>
    </row>
    <row r="9" spans="1:9" x14ac:dyDescent="0.2">
      <c r="A9" s="9" t="s">
        <v>51</v>
      </c>
      <c r="B9" s="32">
        <v>0</v>
      </c>
      <c r="C9" s="49">
        <v>0.2024</v>
      </c>
      <c r="D9" s="8">
        <f>B9*C9</f>
        <v>0</v>
      </c>
    </row>
    <row r="10" spans="1:9" x14ac:dyDescent="0.2">
      <c r="A10" s="9" t="s">
        <v>52</v>
      </c>
      <c r="B10" s="32">
        <v>0</v>
      </c>
      <c r="C10" s="49">
        <v>0.2024</v>
      </c>
      <c r="D10" s="8">
        <f>B10*C10</f>
        <v>0</v>
      </c>
    </row>
    <row r="11" spans="1:9" x14ac:dyDescent="0.2">
      <c r="A11" s="1" t="s">
        <v>53</v>
      </c>
      <c r="B11" s="32">
        <v>0</v>
      </c>
      <c r="C11" s="49">
        <v>0.2024</v>
      </c>
      <c r="D11" s="8">
        <f>B11*C11</f>
        <v>0</v>
      </c>
    </row>
    <row r="12" spans="1:9" x14ac:dyDescent="0.2">
      <c r="A12" s="33" t="s">
        <v>39</v>
      </c>
      <c r="B12" s="32">
        <v>0</v>
      </c>
      <c r="C12" s="49">
        <v>0.2024</v>
      </c>
      <c r="D12" s="8">
        <f>B12*C12</f>
        <v>0</v>
      </c>
    </row>
    <row r="13" spans="1:9" x14ac:dyDescent="0.2">
      <c r="A13" s="10" t="s">
        <v>54</v>
      </c>
      <c r="B13" s="12">
        <f>SUM(B9:B12)</f>
        <v>0</v>
      </c>
      <c r="C13" s="13"/>
      <c r="D13" s="12">
        <f>SUM(D9:D12)</f>
        <v>0</v>
      </c>
    </row>
    <row r="14" spans="1:9" x14ac:dyDescent="0.2">
      <c r="B14" s="6"/>
      <c r="C14" s="6"/>
    </row>
    <row r="15" spans="1:9" x14ac:dyDescent="0.2">
      <c r="A15" s="10" t="s">
        <v>55</v>
      </c>
      <c r="B15" s="10" t="s">
        <v>35</v>
      </c>
      <c r="C15" s="10" t="s">
        <v>34</v>
      </c>
      <c r="D15" s="10" t="s">
        <v>36</v>
      </c>
      <c r="E15" s="3"/>
    </row>
    <row r="16" spans="1:9" x14ac:dyDescent="0.2">
      <c r="A16" s="9" t="s">
        <v>93</v>
      </c>
      <c r="B16" s="32">
        <v>0</v>
      </c>
      <c r="C16" s="49">
        <v>0.2024</v>
      </c>
      <c r="D16" s="8">
        <f t="shared" ref="D16:D21" si="0">B16*C16</f>
        <v>0</v>
      </c>
      <c r="E16" s="3"/>
      <c r="H16" s="3"/>
      <c r="I16" s="3"/>
    </row>
    <row r="17" spans="1:9" x14ac:dyDescent="0.2">
      <c r="A17" s="9" t="s">
        <v>56</v>
      </c>
      <c r="B17" s="32">
        <v>0</v>
      </c>
      <c r="C17" s="49">
        <v>0.2024</v>
      </c>
      <c r="D17" s="8">
        <f t="shared" si="0"/>
        <v>0</v>
      </c>
      <c r="H17" s="3"/>
    </row>
    <row r="18" spans="1:9" x14ac:dyDescent="0.2">
      <c r="A18" s="1" t="s">
        <v>57</v>
      </c>
      <c r="B18" s="32">
        <v>0</v>
      </c>
      <c r="C18" s="49">
        <v>0.2024</v>
      </c>
      <c r="D18" s="8">
        <f t="shared" si="0"/>
        <v>0</v>
      </c>
      <c r="H18" s="3"/>
    </row>
    <row r="19" spans="1:9" x14ac:dyDescent="0.2">
      <c r="A19" s="1" t="s">
        <v>58</v>
      </c>
      <c r="B19" s="32">
        <v>0</v>
      </c>
      <c r="C19" s="49">
        <v>0.2024</v>
      </c>
      <c r="D19" s="8">
        <f t="shared" si="0"/>
        <v>0</v>
      </c>
      <c r="H19" s="3"/>
    </row>
    <row r="20" spans="1:9" x14ac:dyDescent="0.2">
      <c r="A20" s="33" t="s">
        <v>39</v>
      </c>
      <c r="B20" s="32">
        <v>0</v>
      </c>
      <c r="C20" s="49">
        <v>0.2024</v>
      </c>
      <c r="D20" s="8">
        <f t="shared" si="0"/>
        <v>0</v>
      </c>
      <c r="H20" s="3"/>
    </row>
    <row r="21" spans="1:9" x14ac:dyDescent="0.2">
      <c r="A21" s="33" t="s">
        <v>39</v>
      </c>
      <c r="B21" s="32">
        <v>0</v>
      </c>
      <c r="C21" s="49">
        <v>0.2024</v>
      </c>
      <c r="D21" s="8">
        <f t="shared" si="0"/>
        <v>0</v>
      </c>
      <c r="H21" s="3"/>
      <c r="I21" s="3"/>
    </row>
    <row r="22" spans="1:9" x14ac:dyDescent="0.2">
      <c r="A22" s="10" t="s">
        <v>59</v>
      </c>
      <c r="B22" s="12">
        <f>SUM(B16:B21)</f>
        <v>0</v>
      </c>
      <c r="C22" s="13"/>
      <c r="D22" s="12">
        <f>SUM(D16:D21)</f>
        <v>0</v>
      </c>
      <c r="H22" s="3"/>
      <c r="I22" s="3"/>
    </row>
    <row r="23" spans="1:9" x14ac:dyDescent="0.2">
      <c r="A23" s="2"/>
      <c r="B23" s="2"/>
      <c r="E23" s="4"/>
      <c r="H23" s="3"/>
    </row>
    <row r="24" spans="1:9" x14ac:dyDescent="0.2">
      <c r="A24" s="10" t="s">
        <v>60</v>
      </c>
      <c r="B24" s="10" t="s">
        <v>35</v>
      </c>
      <c r="C24" s="48" t="s">
        <v>34</v>
      </c>
      <c r="D24" s="10" t="s">
        <v>36</v>
      </c>
      <c r="E24" s="4"/>
      <c r="F24" s="4"/>
    </row>
    <row r="25" spans="1:9" x14ac:dyDescent="0.2">
      <c r="A25" s="1" t="s">
        <v>65</v>
      </c>
      <c r="B25" s="34">
        <v>0</v>
      </c>
      <c r="C25" s="49">
        <v>0.2024</v>
      </c>
      <c r="D25" s="8">
        <f t="shared" ref="D25:D38" si="1">B25*C25</f>
        <v>0</v>
      </c>
    </row>
    <row r="26" spans="1:9" x14ac:dyDescent="0.2">
      <c r="A26" s="1" t="s">
        <v>62</v>
      </c>
      <c r="B26" s="34">
        <v>0</v>
      </c>
      <c r="C26" s="49">
        <v>0.2024</v>
      </c>
      <c r="D26" s="8">
        <f t="shared" si="1"/>
        <v>0</v>
      </c>
    </row>
    <row r="27" spans="1:9" x14ac:dyDescent="0.2">
      <c r="A27" s="1" t="s">
        <v>57</v>
      </c>
      <c r="B27" s="32">
        <v>0</v>
      </c>
      <c r="C27" s="49">
        <v>0.2024</v>
      </c>
      <c r="D27" s="8">
        <f t="shared" si="1"/>
        <v>0</v>
      </c>
    </row>
    <row r="28" spans="1:9" ht="12" customHeight="1" x14ac:dyDescent="0.2">
      <c r="A28" s="1" t="s">
        <v>63</v>
      </c>
      <c r="B28" s="32">
        <v>0</v>
      </c>
      <c r="C28" s="49">
        <v>0.2024</v>
      </c>
      <c r="D28" s="8">
        <f t="shared" si="1"/>
        <v>0</v>
      </c>
    </row>
    <row r="29" spans="1:9" x14ac:dyDescent="0.2">
      <c r="A29" s="1" t="s">
        <v>64</v>
      </c>
      <c r="B29" s="32">
        <v>0</v>
      </c>
      <c r="C29" s="49">
        <v>0.2024</v>
      </c>
      <c r="D29" s="8">
        <f t="shared" si="1"/>
        <v>0</v>
      </c>
    </row>
    <row r="30" spans="1:9" x14ac:dyDescent="0.2">
      <c r="A30" s="1" t="s">
        <v>66</v>
      </c>
      <c r="B30" s="32">
        <v>0</v>
      </c>
      <c r="C30" s="49">
        <v>0.2024</v>
      </c>
      <c r="D30" s="8">
        <f t="shared" si="1"/>
        <v>0</v>
      </c>
      <c r="E30" s="5"/>
    </row>
    <row r="31" spans="1:9" x14ac:dyDescent="0.2">
      <c r="A31" s="1" t="s">
        <v>58</v>
      </c>
      <c r="B31" s="32">
        <v>0</v>
      </c>
      <c r="C31" s="49">
        <v>0.2024</v>
      </c>
      <c r="D31" s="8">
        <f t="shared" si="1"/>
        <v>0</v>
      </c>
      <c r="E31" s="4"/>
    </row>
    <row r="32" spans="1:9" x14ac:dyDescent="0.2">
      <c r="A32" s="1" t="s">
        <v>67</v>
      </c>
      <c r="B32" s="32">
        <v>0</v>
      </c>
      <c r="C32" s="49">
        <v>0.2024</v>
      </c>
      <c r="D32" s="8">
        <f t="shared" si="1"/>
        <v>0</v>
      </c>
      <c r="E32" s="6"/>
    </row>
    <row r="33" spans="1:6" x14ac:dyDescent="0.2">
      <c r="A33" s="1" t="s">
        <v>68</v>
      </c>
      <c r="B33" s="32">
        <v>0</v>
      </c>
      <c r="C33" s="49">
        <v>0.2024</v>
      </c>
      <c r="D33" s="8">
        <f t="shared" si="1"/>
        <v>0</v>
      </c>
      <c r="E33" s="4"/>
    </row>
    <row r="34" spans="1:6" x14ac:dyDescent="0.2">
      <c r="A34" s="1" t="s">
        <v>92</v>
      </c>
      <c r="B34" s="32">
        <v>0</v>
      </c>
      <c r="C34" s="49">
        <v>0.2024</v>
      </c>
      <c r="D34" s="8">
        <f t="shared" si="1"/>
        <v>0</v>
      </c>
      <c r="E34" s="6"/>
    </row>
    <row r="35" spans="1:6" x14ac:dyDescent="0.2">
      <c r="A35" s="1" t="s">
        <v>94</v>
      </c>
      <c r="B35" s="32">
        <v>0</v>
      </c>
      <c r="C35" s="49">
        <v>0.2024</v>
      </c>
      <c r="D35" s="8">
        <f t="shared" si="1"/>
        <v>0</v>
      </c>
    </row>
    <row r="36" spans="1:6" x14ac:dyDescent="0.2">
      <c r="A36" s="33" t="s">
        <v>39</v>
      </c>
      <c r="B36" s="32">
        <v>0</v>
      </c>
      <c r="C36" s="49">
        <v>0.2024</v>
      </c>
      <c r="D36" s="8">
        <f t="shared" si="1"/>
        <v>0</v>
      </c>
    </row>
    <row r="37" spans="1:6" x14ac:dyDescent="0.2">
      <c r="A37" s="33" t="s">
        <v>39</v>
      </c>
      <c r="B37" s="32">
        <v>0</v>
      </c>
      <c r="C37" s="49">
        <v>0.2024</v>
      </c>
      <c r="D37" s="8">
        <f t="shared" si="1"/>
        <v>0</v>
      </c>
    </row>
    <row r="38" spans="1:6" x14ac:dyDescent="0.2">
      <c r="A38" s="33" t="s">
        <v>39</v>
      </c>
      <c r="B38" s="32">
        <v>0</v>
      </c>
      <c r="C38" s="49">
        <v>0.2024</v>
      </c>
      <c r="D38" s="8">
        <f t="shared" si="1"/>
        <v>0</v>
      </c>
    </row>
    <row r="39" spans="1:6" x14ac:dyDescent="0.2">
      <c r="A39" s="10" t="s">
        <v>61</v>
      </c>
      <c r="B39" s="11">
        <f>SUM(B25:B38)</f>
        <v>0</v>
      </c>
      <c r="C39" s="11"/>
      <c r="D39" s="11">
        <f>SUM(D25:D38)</f>
        <v>0</v>
      </c>
    </row>
    <row r="41" spans="1:6" x14ac:dyDescent="0.2">
      <c r="A41" s="10" t="s">
        <v>91</v>
      </c>
      <c r="B41" s="10" t="s">
        <v>35</v>
      </c>
      <c r="C41" s="10" t="s">
        <v>34</v>
      </c>
      <c r="D41" s="10" t="s">
        <v>70</v>
      </c>
    </row>
    <row r="42" spans="1:6" x14ac:dyDescent="0.2">
      <c r="A42" s="33" t="s">
        <v>69</v>
      </c>
      <c r="B42" s="32">
        <v>0</v>
      </c>
      <c r="C42" s="49">
        <v>0.2024</v>
      </c>
      <c r="D42" s="41">
        <v>45292</v>
      </c>
    </row>
    <row r="43" spans="1:6" x14ac:dyDescent="0.2">
      <c r="A43" s="33" t="s">
        <v>71</v>
      </c>
      <c r="B43" s="32">
        <v>0</v>
      </c>
      <c r="C43" s="49">
        <v>0.2024</v>
      </c>
      <c r="D43" s="41">
        <v>45292</v>
      </c>
    </row>
    <row r="44" spans="1:6" x14ac:dyDescent="0.2">
      <c r="A44" s="33" t="s">
        <v>72</v>
      </c>
      <c r="B44" s="32">
        <v>0</v>
      </c>
      <c r="C44" s="49">
        <v>0.2024</v>
      </c>
      <c r="D44" s="41">
        <v>45292</v>
      </c>
      <c r="E44" s="3"/>
    </row>
    <row r="45" spans="1:6" x14ac:dyDescent="0.2">
      <c r="A45" s="33" t="s">
        <v>39</v>
      </c>
      <c r="B45" s="32">
        <v>0</v>
      </c>
      <c r="C45" s="49">
        <v>0.2024</v>
      </c>
      <c r="D45" s="41">
        <v>45292</v>
      </c>
      <c r="E45" s="3"/>
    </row>
    <row r="46" spans="1:6" x14ac:dyDescent="0.2">
      <c r="A46" s="33" t="s">
        <v>39</v>
      </c>
      <c r="B46" s="32">
        <v>0</v>
      </c>
      <c r="C46" s="49">
        <v>0.2024</v>
      </c>
      <c r="D46" s="41">
        <v>45292</v>
      </c>
      <c r="E46" s="3"/>
    </row>
    <row r="47" spans="1:6" x14ac:dyDescent="0.2">
      <c r="E47" s="3"/>
    </row>
    <row r="48" spans="1:6" x14ac:dyDescent="0.2">
      <c r="A48" s="56" t="s">
        <v>109</v>
      </c>
      <c r="B48" s="56"/>
      <c r="C48" s="56"/>
      <c r="D48" s="56"/>
      <c r="E48" s="56"/>
      <c r="F48" s="56"/>
    </row>
    <row r="49" spans="1:11" x14ac:dyDescent="0.2">
      <c r="A49" s="56"/>
      <c r="B49" s="56"/>
      <c r="C49" s="56"/>
      <c r="D49" s="56"/>
      <c r="E49" s="56"/>
      <c r="F49" s="56"/>
    </row>
    <row r="50" spans="1:11" x14ac:dyDescent="0.2">
      <c r="A50" s="56"/>
      <c r="B50" s="56"/>
      <c r="C50" s="56"/>
      <c r="D50" s="56"/>
      <c r="E50" s="56"/>
      <c r="F50" s="56"/>
    </row>
    <row r="51" spans="1:11" x14ac:dyDescent="0.2">
      <c r="A51" s="56"/>
      <c r="B51" s="56"/>
      <c r="C51" s="56"/>
      <c r="D51" s="56"/>
      <c r="E51" s="56"/>
      <c r="F51" s="56"/>
      <c r="G51" s="7"/>
      <c r="H51" s="7"/>
      <c r="I51" s="7"/>
      <c r="J51" s="7"/>
      <c r="K51" s="7"/>
    </row>
    <row r="52" spans="1:11" x14ac:dyDescent="0.2">
      <c r="A52" s="56"/>
      <c r="B52" s="56"/>
      <c r="C52" s="56"/>
      <c r="D52" s="56"/>
      <c r="E52" s="56"/>
      <c r="F52" s="56"/>
      <c r="G52" s="7"/>
      <c r="H52" s="7"/>
      <c r="I52" s="7"/>
      <c r="J52" s="7"/>
      <c r="K52" s="7"/>
    </row>
    <row r="53" spans="1:11" x14ac:dyDescent="0.2">
      <c r="A53" s="56"/>
      <c r="B53" s="56"/>
      <c r="C53" s="56"/>
      <c r="D53" s="56"/>
      <c r="E53" s="56"/>
      <c r="F53" s="56"/>
      <c r="G53" s="7"/>
      <c r="H53" s="7"/>
      <c r="I53" s="7"/>
      <c r="J53" s="7"/>
      <c r="K53" s="7"/>
    </row>
    <row r="54" spans="1:11" x14ac:dyDescent="0.2">
      <c r="A54" s="56"/>
      <c r="B54" s="56"/>
      <c r="C54" s="56"/>
      <c r="D54" s="56"/>
      <c r="E54" s="56"/>
      <c r="F54" s="56"/>
      <c r="G54" s="7"/>
      <c r="H54" s="7"/>
      <c r="I54" s="7"/>
      <c r="J54" s="7"/>
      <c r="K54" s="7"/>
    </row>
    <row r="55" spans="1:11" x14ac:dyDescent="0.2">
      <c r="A55" s="56"/>
      <c r="B55" s="56"/>
      <c r="C55" s="56"/>
      <c r="D55" s="56"/>
      <c r="E55" s="56"/>
      <c r="F55" s="56"/>
      <c r="G55" s="7"/>
      <c r="H55" s="7"/>
      <c r="I55" s="7"/>
      <c r="J55" s="7"/>
      <c r="K55" s="7"/>
    </row>
    <row r="57" spans="1:11" x14ac:dyDescent="0.2">
      <c r="A57" s="1" t="s">
        <v>111</v>
      </c>
      <c r="D57" s="1" t="s">
        <v>27</v>
      </c>
    </row>
  </sheetData>
  <sheetProtection algorithmName="SHA-512" hashValue="HNbeXAYRZedWYXL8FyrSH7ueR5vvfCZte4XAiUEcwN9ZUQBoSGDdssxQQz11/+Q23IND2ZD1nh1QmIHV274vGw==" saltValue="5jPBBQXw6lWasqr5aJdNaw==" spinCount="100000" sheet="1" formatCells="0" formatColumns="0" formatRows="0"/>
  <mergeCells count="4">
    <mergeCell ref="A48:F55"/>
    <mergeCell ref="B4:C4"/>
    <mergeCell ref="B3:C3"/>
    <mergeCell ref="B2:C2"/>
  </mergeCells>
  <phoneticPr fontId="2" type="noConversion"/>
  <dataValidations disablePrompts="1" count="1">
    <dataValidation type="list" allowBlank="1" showInputMessage="1" showErrorMessage="1" sqref="E43" xr:uid="{00000000-0002-0000-0100-000000000000}">
      <formula1>Accountants</formula1>
    </dataValidation>
  </dataValidations>
  <hyperlinks>
    <hyperlink ref="C24" r:id="rId1" xr:uid="{00000000-0004-0000-0100-000000000000}"/>
  </hyperlinks>
  <pageMargins left="0.25" right="0.25" top="0.75" bottom="0.75" header="0.3" footer="0.3"/>
  <pageSetup paperSize="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65"/>
  <sheetViews>
    <sheetView topLeftCell="A28" workbookViewId="0">
      <selection activeCell="C64" sqref="C64"/>
    </sheetView>
  </sheetViews>
  <sheetFormatPr defaultColWidth="9.140625" defaultRowHeight="12.75" x14ac:dyDescent="0.2"/>
  <cols>
    <col min="1" max="1" width="23.85546875" style="37" bestFit="1" customWidth="1"/>
    <col min="2" max="2" width="12.140625" style="37" bestFit="1" customWidth="1"/>
    <col min="3" max="4" width="10.140625" style="37" bestFit="1" customWidth="1"/>
    <col min="5" max="16384" width="9.140625" style="37"/>
  </cols>
  <sheetData>
    <row r="1" spans="1:8" x14ac:dyDescent="0.2">
      <c r="B1" s="44">
        <v>42185</v>
      </c>
      <c r="C1" s="44">
        <v>42551</v>
      </c>
      <c r="D1" s="44"/>
    </row>
    <row r="2" spans="1:8" x14ac:dyDescent="0.2">
      <c r="A2" s="35" t="s">
        <v>3</v>
      </c>
      <c r="B2" s="36">
        <v>0.49</v>
      </c>
      <c r="G2" s="37">
        <v>2022</v>
      </c>
    </row>
    <row r="3" spans="1:8" x14ac:dyDescent="0.2">
      <c r="A3" s="35" t="s">
        <v>1</v>
      </c>
      <c r="B3" s="37">
        <v>2.0647000000000002</v>
      </c>
      <c r="G3" s="37">
        <v>2023</v>
      </c>
    </row>
    <row r="4" spans="1:8" x14ac:dyDescent="0.2">
      <c r="A4" s="35" t="s">
        <v>2</v>
      </c>
      <c r="B4" s="37">
        <v>1.8692</v>
      </c>
      <c r="G4" s="37">
        <v>2024</v>
      </c>
    </row>
    <row r="5" spans="1:8" x14ac:dyDescent="0.2">
      <c r="A5" s="37" t="s">
        <v>101</v>
      </c>
      <c r="B5" s="37">
        <f>IF('Car Expenses Worksheet'!B2:C2=2015,IF((Data!B1-'Car Expenses Worksheet'!B14)&lt;365,Data!B1-'Car Expenses Worksheet'!B14,365),366)</f>
        <v>366</v>
      </c>
    </row>
    <row r="7" spans="1:8" x14ac:dyDescent="0.2">
      <c r="A7" s="37">
        <v>0</v>
      </c>
      <c r="B7" s="37">
        <v>14999</v>
      </c>
      <c r="C7" s="38">
        <v>0.26</v>
      </c>
    </row>
    <row r="8" spans="1:8" x14ac:dyDescent="0.2">
      <c r="A8" s="37">
        <v>15000</v>
      </c>
      <c r="B8" s="37">
        <v>24999</v>
      </c>
      <c r="C8" s="38">
        <v>0.2</v>
      </c>
    </row>
    <row r="9" spans="1:8" x14ac:dyDescent="0.2">
      <c r="A9" s="37">
        <v>25000</v>
      </c>
      <c r="B9" s="37">
        <v>39999</v>
      </c>
      <c r="C9" s="38">
        <v>0.11</v>
      </c>
    </row>
    <row r="10" spans="1:8" x14ac:dyDescent="0.2">
      <c r="A10" s="37">
        <v>40000</v>
      </c>
      <c r="C10" s="38">
        <v>7.0000000000000007E-2</v>
      </c>
    </row>
    <row r="12" spans="1:8" x14ac:dyDescent="0.2">
      <c r="A12" s="37" t="s">
        <v>4</v>
      </c>
      <c r="B12" s="37" t="s">
        <v>22</v>
      </c>
      <c r="C12" s="37" t="s">
        <v>23</v>
      </c>
    </row>
    <row r="13" spans="1:8" x14ac:dyDescent="0.2">
      <c r="A13" s="37" t="s">
        <v>5</v>
      </c>
      <c r="B13" s="37" t="s">
        <v>23</v>
      </c>
      <c r="C13" s="37" t="s">
        <v>24</v>
      </c>
    </row>
    <row r="14" spans="1:8" x14ac:dyDescent="0.2">
      <c r="A14" s="37" t="s">
        <v>6</v>
      </c>
      <c r="C14" s="37" t="s">
        <v>25</v>
      </c>
    </row>
    <row r="15" spans="1:8" x14ac:dyDescent="0.2">
      <c r="A15" s="37" t="s">
        <v>7</v>
      </c>
    </row>
    <row r="16" spans="1:8" x14ac:dyDescent="0.2">
      <c r="G16" s="37">
        <v>2020</v>
      </c>
      <c r="H16" s="37">
        <v>57581</v>
      </c>
    </row>
    <row r="17" spans="1:8" x14ac:dyDescent="0.2">
      <c r="A17" s="35" t="s">
        <v>8</v>
      </c>
      <c r="B17" s="39">
        <f>IF('Car Expenses Worksheet'!B2:C2=2024,Data!H20,IF('Car Expenses Worksheet'!B2:C2=2023,Data!H19,Data!H18))</f>
        <v>69674</v>
      </c>
      <c r="G17" s="37">
        <v>2021</v>
      </c>
      <c r="H17" s="37">
        <v>59136</v>
      </c>
    </row>
    <row r="18" spans="1:8" x14ac:dyDescent="0.2">
      <c r="G18" s="37">
        <v>2022</v>
      </c>
      <c r="H18" s="37">
        <v>60733</v>
      </c>
    </row>
    <row r="19" spans="1:8" x14ac:dyDescent="0.2">
      <c r="G19" s="37">
        <v>2023</v>
      </c>
      <c r="H19" s="37">
        <v>64741</v>
      </c>
    </row>
    <row r="20" spans="1:8" x14ac:dyDescent="0.2">
      <c r="A20" s="37" t="s">
        <v>9</v>
      </c>
      <c r="G20" s="37">
        <v>2024</v>
      </c>
      <c r="H20" s="37">
        <v>69674</v>
      </c>
    </row>
    <row r="21" spans="1:8" x14ac:dyDescent="0.2">
      <c r="A21" s="37" t="s">
        <v>13</v>
      </c>
      <c r="B21" s="37">
        <v>2012</v>
      </c>
    </row>
    <row r="22" spans="1:8" x14ac:dyDescent="0.2">
      <c r="A22" s="37" t="s">
        <v>10</v>
      </c>
      <c r="B22" s="37" t="s">
        <v>11</v>
      </c>
      <c r="C22" s="37" t="s">
        <v>12</v>
      </c>
    </row>
    <row r="23" spans="1:8" x14ac:dyDescent="0.2">
      <c r="A23" s="37">
        <v>0</v>
      </c>
      <c r="B23" s="37">
        <v>6000</v>
      </c>
      <c r="C23" s="38">
        <v>0</v>
      </c>
    </row>
    <row r="24" spans="1:8" x14ac:dyDescent="0.2">
      <c r="A24" s="37">
        <v>6001</v>
      </c>
      <c r="B24" s="37">
        <v>37000</v>
      </c>
      <c r="C24" s="38">
        <v>0.15</v>
      </c>
    </row>
    <row r="25" spans="1:8" x14ac:dyDescent="0.2">
      <c r="A25" s="37">
        <v>37001</v>
      </c>
      <c r="B25" s="37">
        <v>80000</v>
      </c>
      <c r="C25" s="38">
        <v>0.3</v>
      </c>
    </row>
    <row r="26" spans="1:8" x14ac:dyDescent="0.2">
      <c r="A26" s="37">
        <v>80001</v>
      </c>
      <c r="B26" s="37">
        <v>180000</v>
      </c>
      <c r="C26" s="38">
        <v>0.37</v>
      </c>
    </row>
    <row r="27" spans="1:8" x14ac:dyDescent="0.2">
      <c r="A27" s="37">
        <v>180001</v>
      </c>
      <c r="B27" s="37" t="s">
        <v>14</v>
      </c>
      <c r="C27" s="38">
        <v>0.45</v>
      </c>
    </row>
    <row r="29" spans="1:8" x14ac:dyDescent="0.2">
      <c r="A29" s="37" t="s">
        <v>20</v>
      </c>
    </row>
    <row r="30" spans="1:8" x14ac:dyDescent="0.2">
      <c r="A30" s="37" t="s">
        <v>15</v>
      </c>
      <c r="B30" s="39">
        <v>1500</v>
      </c>
    </row>
    <row r="31" spans="1:8" x14ac:dyDescent="0.2">
      <c r="A31" s="37" t="s">
        <v>16</v>
      </c>
      <c r="B31" s="39">
        <v>0.04</v>
      </c>
    </row>
    <row r="32" spans="1:8" x14ac:dyDescent="0.2">
      <c r="A32" s="37" t="s">
        <v>17</v>
      </c>
      <c r="B32" s="39">
        <v>30000</v>
      </c>
    </row>
    <row r="34" spans="1:4" x14ac:dyDescent="0.2">
      <c r="A34" s="37" t="s">
        <v>18</v>
      </c>
    </row>
    <row r="35" spans="1:4" x14ac:dyDescent="0.2">
      <c r="A35" s="40">
        <v>0</v>
      </c>
      <c r="B35" s="40">
        <v>50000</v>
      </c>
      <c r="C35" s="36">
        <v>0</v>
      </c>
    </row>
    <row r="36" spans="1:4" x14ac:dyDescent="0.2">
      <c r="A36" s="40">
        <v>50001</v>
      </c>
      <c r="B36" s="40">
        <v>100000</v>
      </c>
      <c r="C36" s="36">
        <v>5.0000000000000001E-3</v>
      </c>
    </row>
    <row r="37" spans="1:4" x14ac:dyDescent="0.2">
      <c r="A37" s="40">
        <v>100001</v>
      </c>
      <c r="B37" s="40"/>
      <c r="C37" s="36">
        <v>0.01</v>
      </c>
    </row>
    <row r="39" spans="1:4" x14ac:dyDescent="0.2">
      <c r="A39" s="37" t="s">
        <v>19</v>
      </c>
    </row>
    <row r="40" spans="1:4" x14ac:dyDescent="0.2">
      <c r="A40" s="40">
        <v>0</v>
      </c>
      <c r="B40" s="40">
        <v>18839</v>
      </c>
      <c r="C40" s="36">
        <v>0</v>
      </c>
    </row>
    <row r="41" spans="1:4" x14ac:dyDescent="0.2">
      <c r="A41" s="40">
        <v>18840</v>
      </c>
      <c r="B41" s="40">
        <v>22164</v>
      </c>
      <c r="C41" s="39">
        <f>(B41-B40)*0.1</f>
        <v>332.5</v>
      </c>
    </row>
    <row r="42" spans="1:4" x14ac:dyDescent="0.2">
      <c r="A42" s="40">
        <f>B41+1</f>
        <v>22165</v>
      </c>
      <c r="B42" s="40"/>
      <c r="C42" s="36">
        <v>1.4999999999999999E-2</v>
      </c>
      <c r="D42" s="37">
        <f>A42*C42</f>
        <v>332.47499999999997</v>
      </c>
    </row>
    <row r="43" spans="1:4" x14ac:dyDescent="0.2">
      <c r="A43" s="40"/>
      <c r="B43" s="40"/>
      <c r="C43" s="36"/>
    </row>
    <row r="44" spans="1:4" x14ac:dyDescent="0.2">
      <c r="A44" s="40"/>
      <c r="B44" s="40"/>
      <c r="C44" s="36"/>
    </row>
    <row r="45" spans="1:4" x14ac:dyDescent="0.2">
      <c r="A45" s="40"/>
      <c r="B45" s="40"/>
      <c r="C45" s="36"/>
    </row>
    <row r="47" spans="1:4" x14ac:dyDescent="0.2">
      <c r="A47" s="37" t="s">
        <v>21</v>
      </c>
    </row>
    <row r="48" spans="1:4" x14ac:dyDescent="0.2">
      <c r="A48" s="37">
        <v>0</v>
      </c>
      <c r="B48" s="39">
        <v>90000</v>
      </c>
      <c r="C48" s="38">
        <v>0.01</v>
      </c>
    </row>
    <row r="51" spans="1:3" x14ac:dyDescent="0.2">
      <c r="A51" s="35" t="s">
        <v>78</v>
      </c>
      <c r="B51" s="37">
        <v>2015</v>
      </c>
    </row>
    <row r="52" spans="1:3" x14ac:dyDescent="0.2">
      <c r="A52" s="35" t="s">
        <v>79</v>
      </c>
    </row>
    <row r="53" spans="1:3" x14ac:dyDescent="0.2">
      <c r="A53" s="37">
        <v>0</v>
      </c>
      <c r="B53" s="37">
        <v>1600</v>
      </c>
      <c r="C53" s="39">
        <v>0.65</v>
      </c>
    </row>
    <row r="54" spans="1:3" x14ac:dyDescent="0.2">
      <c r="A54" s="37">
        <v>1601</v>
      </c>
      <c r="B54" s="37">
        <v>2600</v>
      </c>
      <c r="C54" s="39">
        <v>0.76</v>
      </c>
    </row>
    <row r="55" spans="1:3" x14ac:dyDescent="0.2">
      <c r="A55" s="37">
        <v>2601</v>
      </c>
      <c r="C55" s="39">
        <v>0.77</v>
      </c>
    </row>
    <row r="56" spans="1:3" x14ac:dyDescent="0.2">
      <c r="C56" s="39"/>
    </row>
    <row r="57" spans="1:3" x14ac:dyDescent="0.2">
      <c r="A57" s="35" t="s">
        <v>80</v>
      </c>
      <c r="C57" s="39"/>
    </row>
    <row r="58" spans="1:3" x14ac:dyDescent="0.2">
      <c r="A58" s="37">
        <v>0</v>
      </c>
      <c r="B58" s="37">
        <v>800</v>
      </c>
      <c r="C58" s="39">
        <v>0.65</v>
      </c>
    </row>
    <row r="59" spans="1:3" x14ac:dyDescent="0.2">
      <c r="A59" s="37">
        <v>801</v>
      </c>
      <c r="B59" s="37">
        <v>1300</v>
      </c>
      <c r="C59" s="39">
        <v>0.76</v>
      </c>
    </row>
    <row r="60" spans="1:3" x14ac:dyDescent="0.2">
      <c r="A60" s="37">
        <v>1301</v>
      </c>
      <c r="C60" s="39">
        <v>0.77</v>
      </c>
    </row>
    <row r="63" spans="1:3" x14ac:dyDescent="0.2">
      <c r="A63" s="37" t="s">
        <v>102</v>
      </c>
      <c r="B63" s="37">
        <v>2022</v>
      </c>
      <c r="C63" s="37">
        <v>0.72</v>
      </c>
    </row>
    <row r="64" spans="1:3" x14ac:dyDescent="0.2">
      <c r="B64" s="37">
        <v>2023</v>
      </c>
      <c r="C64" s="37">
        <v>0.78</v>
      </c>
    </row>
    <row r="65" spans="2:3" x14ac:dyDescent="0.2">
      <c r="B65" s="37">
        <v>2024</v>
      </c>
      <c r="C65" s="37">
        <v>0.85</v>
      </c>
    </row>
  </sheetData>
  <sheetProtection selectLockedCells="1" selectUnlockedCells="1"/>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Car Expenses Worksheet</vt:lpstr>
      <vt:lpstr>Work Related Expenses Schedule</vt:lpstr>
      <vt:lpstr>Data</vt:lpstr>
      <vt:lpstr>Data!Accountants</vt:lpstr>
      <vt:lpstr>Data!Medicare</vt:lpstr>
      <vt:lpstr>TaxYear</vt:lpstr>
      <vt:lpstr>Data!YesNo</vt:lpstr>
    </vt:vector>
  </TitlesOfParts>
  <Company>Austax Accountants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Jelich</dc:creator>
  <cp:lastModifiedBy>Anthony Jelich</cp:lastModifiedBy>
  <cp:lastPrinted>2018-06-27T04:42:15Z</cp:lastPrinted>
  <dcterms:created xsi:type="dcterms:W3CDTF">2006-03-14T23:17:30Z</dcterms:created>
  <dcterms:modified xsi:type="dcterms:W3CDTF">2024-06-30T22:48:54Z</dcterms:modified>
</cp:coreProperties>
</file>